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3812"/>
  <workbookPr filterPrivacy="1" autoCompressPictures="0"/>
  <bookViews>
    <workbookView xWindow="0" yWindow="0" windowWidth="25600" windowHeight="14000" firstSheet="1" activeTab="8"/>
  </bookViews>
  <sheets>
    <sheet name="Лист1" sheetId="1" r:id="rId1"/>
    <sheet name="Результаты" sheetId="2" r:id="rId2"/>
    <sheet name="Рез-ты рейды" sheetId="3" r:id="rId3"/>
    <sheet name="кв" sheetId="4" r:id="rId4"/>
    <sheet name="старт кв" sheetId="5" r:id="rId5"/>
    <sheet name="стартовка на су4" sheetId="6" r:id="rId6"/>
    <sheet name="СУ4" sheetId="7" r:id="rId7"/>
    <sheet name="Рейд С4" sheetId="8" r:id="rId8"/>
    <sheet name="ИТОГИ" sheetId="9" r:id="rId9"/>
  </sheets>
  <definedNames>
    <definedName name="_xlnm._FilterDatabase" localSheetId="2" hidden="1">'Рез-ты рейды'!#REF!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9" l="1"/>
  <c r="H15" i="9"/>
  <c r="H22" i="9"/>
  <c r="H19" i="9"/>
  <c r="H23" i="9"/>
  <c r="H20" i="9"/>
  <c r="H14" i="9"/>
  <c r="H16" i="9"/>
  <c r="H24" i="9"/>
  <c r="H17" i="9"/>
  <c r="H13" i="9"/>
  <c r="H25" i="9"/>
  <c r="H18" i="9"/>
  <c r="H26" i="9"/>
  <c r="H5" i="9"/>
  <c r="H6" i="9"/>
  <c r="H8" i="9"/>
  <c r="H4" i="9"/>
  <c r="H7" i="9"/>
  <c r="H3" i="9"/>
  <c r="AJ8" i="3"/>
  <c r="AI8" i="3"/>
  <c r="AE4" i="3"/>
  <c r="AE7" i="3"/>
  <c r="AE3" i="3"/>
  <c r="Z8" i="8"/>
  <c r="Z7" i="8"/>
  <c r="Z5" i="8"/>
  <c r="Z4" i="8"/>
  <c r="Z3" i="8"/>
  <c r="N8" i="8"/>
  <c r="T5" i="7"/>
  <c r="T6" i="7"/>
  <c r="T7" i="7"/>
  <c r="T8" i="7"/>
  <c r="T9" i="7"/>
  <c r="T10" i="7"/>
  <c r="T11" i="7"/>
  <c r="T12" i="7"/>
  <c r="T13" i="7"/>
  <c r="T14" i="7"/>
  <c r="T15" i="7"/>
  <c r="T18" i="7"/>
  <c r="T19" i="7"/>
  <c r="T20" i="7"/>
  <c r="T4" i="7"/>
  <c r="T8" i="3"/>
  <c r="Y10" i="2"/>
  <c r="T10" i="2"/>
  <c r="W10" i="2"/>
  <c r="AC10" i="2"/>
  <c r="R5" i="7"/>
  <c r="R4" i="7"/>
  <c r="AF6" i="8"/>
  <c r="AF5" i="8"/>
  <c r="AF7" i="8"/>
  <c r="AF3" i="8"/>
  <c r="M12" i="7"/>
  <c r="R7" i="7"/>
  <c r="R8" i="7"/>
  <c r="R9" i="7"/>
  <c r="R10" i="7"/>
  <c r="R11" i="7"/>
  <c r="R12" i="7"/>
  <c r="R13" i="7"/>
  <c r="R14" i="7"/>
  <c r="R15" i="7"/>
  <c r="R18" i="7"/>
  <c r="R19" i="7"/>
  <c r="R20" i="7"/>
  <c r="R6" i="7"/>
  <c r="S8" i="8"/>
  <c r="Q8" i="8"/>
  <c r="N7" i="8"/>
  <c r="N5" i="8"/>
  <c r="S4" i="8"/>
  <c r="Q4" i="8"/>
  <c r="L3" i="8"/>
  <c r="S7" i="8"/>
  <c r="Q7" i="8"/>
  <c r="Q3" i="8"/>
  <c r="S5" i="8"/>
  <c r="S3" i="8"/>
  <c r="N4" i="8"/>
  <c r="N3" i="8"/>
  <c r="M9" i="7"/>
  <c r="M15" i="7"/>
  <c r="N5" i="2"/>
  <c r="I5" i="2"/>
  <c r="L5" i="2"/>
  <c r="Q5" i="2"/>
  <c r="K7" i="8"/>
  <c r="K8" i="8"/>
  <c r="K4" i="8"/>
  <c r="M7" i="7"/>
  <c r="M13" i="7"/>
  <c r="M18" i="7"/>
  <c r="M19" i="7"/>
  <c r="M5" i="7"/>
  <c r="H18" i="7"/>
  <c r="H19" i="7"/>
  <c r="H20" i="7"/>
  <c r="H4" i="7"/>
  <c r="H5" i="7"/>
  <c r="H6" i="7"/>
  <c r="H7" i="7"/>
  <c r="H8" i="7"/>
  <c r="H9" i="7"/>
  <c r="H10" i="7"/>
  <c r="H11" i="7"/>
  <c r="H12" i="7"/>
  <c r="H13" i="7"/>
  <c r="H14" i="7"/>
  <c r="H15" i="7"/>
  <c r="H3" i="7"/>
  <c r="G4" i="8"/>
  <c r="G5" i="8"/>
  <c r="G6" i="8"/>
  <c r="G7" i="8"/>
  <c r="G8" i="8"/>
  <c r="G3" i="8"/>
  <c r="AB4" i="3"/>
  <c r="AI4" i="3"/>
  <c r="L4" i="3"/>
  <c r="J4" i="3"/>
  <c r="T4" i="3"/>
  <c r="AJ4" i="3"/>
  <c r="AI5" i="3"/>
  <c r="J5" i="3"/>
  <c r="T5" i="3"/>
  <c r="AJ5" i="3"/>
  <c r="AB6" i="3"/>
  <c r="AI6" i="3"/>
  <c r="L6" i="3"/>
  <c r="J6" i="3"/>
  <c r="T6" i="3"/>
  <c r="AJ6" i="3"/>
  <c r="AB7" i="3"/>
  <c r="AI7" i="3"/>
  <c r="O7" i="3"/>
  <c r="T7" i="3"/>
  <c r="AJ7" i="3"/>
  <c r="AB3" i="3"/>
  <c r="Z3" i="3"/>
  <c r="AI3" i="3"/>
  <c r="O3" i="3"/>
  <c r="J3" i="3"/>
  <c r="G3" i="3"/>
  <c r="T3" i="3"/>
  <c r="AJ3" i="3"/>
  <c r="L8" i="3"/>
  <c r="L7" i="3"/>
  <c r="W3" i="3"/>
  <c r="AQ19" i="2"/>
  <c r="AQ18" i="2"/>
  <c r="AQ17" i="2"/>
  <c r="AQ16" i="2"/>
  <c r="AQ15" i="2"/>
  <c r="AQ14" i="2"/>
  <c r="AQ13" i="2"/>
  <c r="AQ12" i="2"/>
  <c r="AQ11" i="2"/>
  <c r="AQ10" i="2"/>
  <c r="AQ9" i="2"/>
  <c r="AQ8" i="2"/>
  <c r="AQ7" i="2"/>
  <c r="AQ6" i="2"/>
  <c r="AQ5" i="2"/>
  <c r="AQ4" i="2"/>
  <c r="AP19" i="2"/>
  <c r="AP4" i="2"/>
  <c r="AP5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20" i="2"/>
  <c r="AP3" i="2"/>
  <c r="L3" i="3"/>
  <c r="O4" i="3"/>
  <c r="AH4" i="3"/>
  <c r="AH5" i="3"/>
  <c r="AH6" i="3"/>
  <c r="AH7" i="3"/>
  <c r="AH3" i="3"/>
  <c r="AB5" i="3"/>
  <c r="Z4" i="3"/>
  <c r="Z5" i="3"/>
  <c r="Z6" i="3"/>
  <c r="Z7" i="3"/>
  <c r="Z8" i="3"/>
  <c r="W4" i="3"/>
  <c r="W6" i="3"/>
  <c r="W7" i="3"/>
  <c r="W8" i="3"/>
  <c r="Q4" i="3"/>
  <c r="Q5" i="3"/>
  <c r="Q6" i="3"/>
  <c r="Q7" i="3"/>
  <c r="Q8" i="3"/>
  <c r="Q3" i="3"/>
  <c r="O8" i="3"/>
  <c r="O5" i="3"/>
  <c r="O6" i="3"/>
  <c r="J7" i="3"/>
  <c r="J8" i="3"/>
  <c r="G4" i="3"/>
  <c r="G5" i="3"/>
  <c r="G6" i="3"/>
  <c r="G7" i="3"/>
  <c r="G8" i="3"/>
  <c r="Y19" i="2"/>
  <c r="T19" i="2"/>
  <c r="W19" i="2"/>
  <c r="AC19" i="2"/>
  <c r="N19" i="2"/>
  <c r="I19" i="2"/>
  <c r="L19" i="2"/>
  <c r="Q19" i="2"/>
  <c r="AO19" i="2"/>
  <c r="Y20" i="2"/>
  <c r="T20" i="2"/>
  <c r="W20" i="2"/>
  <c r="AC20" i="2"/>
  <c r="N20" i="2"/>
  <c r="I20" i="2"/>
  <c r="L20" i="2"/>
  <c r="Q20" i="2"/>
  <c r="AO20" i="2"/>
  <c r="AK5" i="2"/>
  <c r="AF5" i="2"/>
  <c r="AI5" i="2"/>
  <c r="AN5" i="2"/>
  <c r="Y5" i="2"/>
  <c r="T5" i="2"/>
  <c r="W5" i="2"/>
  <c r="AC5" i="2"/>
  <c r="AO5" i="2"/>
  <c r="N6" i="2"/>
  <c r="I6" i="2"/>
  <c r="L6" i="2"/>
  <c r="Q6" i="2"/>
  <c r="AK6" i="2"/>
  <c r="AF6" i="2"/>
  <c r="AI6" i="2"/>
  <c r="AN6" i="2"/>
  <c r="Y6" i="2"/>
  <c r="T6" i="2"/>
  <c r="W6" i="2"/>
  <c r="AC6" i="2"/>
  <c r="AO6" i="2"/>
  <c r="AK7" i="2"/>
  <c r="AF7" i="2"/>
  <c r="AI7" i="2"/>
  <c r="AN7" i="2"/>
  <c r="Y7" i="2"/>
  <c r="T7" i="2"/>
  <c r="W7" i="2"/>
  <c r="AC7" i="2"/>
  <c r="N7" i="2"/>
  <c r="I7" i="2"/>
  <c r="L7" i="2"/>
  <c r="Q7" i="2"/>
  <c r="AO7" i="2"/>
  <c r="AK8" i="2"/>
  <c r="AF8" i="2"/>
  <c r="AI8" i="2"/>
  <c r="AN8" i="2"/>
  <c r="Y8" i="2"/>
  <c r="T8" i="2"/>
  <c r="W8" i="2"/>
  <c r="AC8" i="2"/>
  <c r="N8" i="2"/>
  <c r="I8" i="2"/>
  <c r="L8" i="2"/>
  <c r="Q8" i="2"/>
  <c r="AO8" i="2"/>
  <c r="AK9" i="2"/>
  <c r="AF9" i="2"/>
  <c r="AI9" i="2"/>
  <c r="AN9" i="2"/>
  <c r="Y9" i="2"/>
  <c r="T9" i="2"/>
  <c r="W9" i="2"/>
  <c r="AC9" i="2"/>
  <c r="N9" i="2"/>
  <c r="L9" i="2"/>
  <c r="Q9" i="2"/>
  <c r="AO9" i="2"/>
  <c r="AK10" i="2"/>
  <c r="AF10" i="2"/>
  <c r="AI10" i="2"/>
  <c r="AN10" i="2"/>
  <c r="N10" i="2"/>
  <c r="L10" i="2"/>
  <c r="Q10" i="2"/>
  <c r="AO10" i="2"/>
  <c r="N11" i="2"/>
  <c r="I11" i="2"/>
  <c r="L11" i="2"/>
  <c r="Q11" i="2"/>
  <c r="AK11" i="2"/>
  <c r="AF11" i="2"/>
  <c r="AI11" i="2"/>
  <c r="AN11" i="2"/>
  <c r="Y11" i="2"/>
  <c r="T11" i="2"/>
  <c r="W11" i="2"/>
  <c r="AC11" i="2"/>
  <c r="AO11" i="2"/>
  <c r="AK12" i="2"/>
  <c r="AF12" i="2"/>
  <c r="AI12" i="2"/>
  <c r="AN12" i="2"/>
  <c r="Y12" i="2"/>
  <c r="T12" i="2"/>
  <c r="W12" i="2"/>
  <c r="AC12" i="2"/>
  <c r="N12" i="2"/>
  <c r="L12" i="2"/>
  <c r="Q12" i="2"/>
  <c r="AO12" i="2"/>
  <c r="AK13" i="2"/>
  <c r="AF13" i="2"/>
  <c r="AI13" i="2"/>
  <c r="AN13" i="2"/>
  <c r="Y13" i="2"/>
  <c r="T13" i="2"/>
  <c r="W13" i="2"/>
  <c r="AC13" i="2"/>
  <c r="N13" i="2"/>
  <c r="L13" i="2"/>
  <c r="Q13" i="2"/>
  <c r="AO13" i="2"/>
  <c r="AK14" i="2"/>
  <c r="AI14" i="2"/>
  <c r="AN14" i="2"/>
  <c r="Y14" i="2"/>
  <c r="T14" i="2"/>
  <c r="W14" i="2"/>
  <c r="AC14" i="2"/>
  <c r="N14" i="2"/>
  <c r="I14" i="2"/>
  <c r="L14" i="2"/>
  <c r="Q14" i="2"/>
  <c r="AO14" i="2"/>
  <c r="AK15" i="2"/>
  <c r="AF15" i="2"/>
  <c r="AI15" i="2"/>
  <c r="AN15" i="2"/>
  <c r="Y15" i="2"/>
  <c r="T15" i="2"/>
  <c r="W15" i="2"/>
  <c r="AC15" i="2"/>
  <c r="N15" i="2"/>
  <c r="I15" i="2"/>
  <c r="L15" i="2"/>
  <c r="Q15" i="2"/>
  <c r="AO15" i="2"/>
  <c r="AK16" i="2"/>
  <c r="AF16" i="2"/>
  <c r="AI16" i="2"/>
  <c r="AN16" i="2"/>
  <c r="Y16" i="2"/>
  <c r="T16" i="2"/>
  <c r="W16" i="2"/>
  <c r="AC16" i="2"/>
  <c r="N16" i="2"/>
  <c r="I16" i="2"/>
  <c r="L16" i="2"/>
  <c r="Q16" i="2"/>
  <c r="AO16" i="2"/>
  <c r="AK17" i="2"/>
  <c r="AF17" i="2"/>
  <c r="AI17" i="2"/>
  <c r="AN17" i="2"/>
  <c r="Y17" i="2"/>
  <c r="T17" i="2"/>
  <c r="W17" i="2"/>
  <c r="AC17" i="2"/>
  <c r="N17" i="2"/>
  <c r="I17" i="2"/>
  <c r="L17" i="2"/>
  <c r="Q17" i="2"/>
  <c r="AO17" i="2"/>
  <c r="AK18" i="2"/>
  <c r="AF18" i="2"/>
  <c r="AI18" i="2"/>
  <c r="AN18" i="2"/>
  <c r="Y18" i="2"/>
  <c r="T18" i="2"/>
  <c r="W18" i="2"/>
  <c r="AC18" i="2"/>
  <c r="N18" i="2"/>
  <c r="I18" i="2"/>
  <c r="L18" i="2"/>
  <c r="Q18" i="2"/>
  <c r="AO18" i="2"/>
  <c r="AK4" i="2"/>
  <c r="AI4" i="2"/>
  <c r="AN4" i="2"/>
  <c r="Y4" i="2"/>
  <c r="T4" i="2"/>
  <c r="W4" i="2"/>
  <c r="AC4" i="2"/>
  <c r="N4" i="2"/>
  <c r="I4" i="2"/>
  <c r="L4" i="2"/>
  <c r="Q4" i="2"/>
  <c r="AO4" i="2"/>
  <c r="AI3" i="2"/>
  <c r="AF3" i="2"/>
  <c r="Y3" i="2"/>
  <c r="T3" i="2"/>
  <c r="W3" i="2"/>
  <c r="AC3" i="2"/>
  <c r="N3" i="2"/>
  <c r="I3" i="2"/>
  <c r="L3" i="2"/>
  <c r="Q3" i="2"/>
</calcChain>
</file>

<file path=xl/sharedStrings.xml><?xml version="1.0" encoding="utf-8"?>
<sst xmlns="http://schemas.openxmlformats.org/spreadsheetml/2006/main" count="551" uniqueCount="142">
  <si>
    <t>Sider Condor 800</t>
  </si>
  <si>
    <t>SSV</t>
  </si>
  <si>
    <t>QUAD</t>
  </si>
  <si>
    <t>BRP XTP 1000</t>
  </si>
  <si>
    <t>RAID</t>
  </si>
  <si>
    <t>MITSUBISHI L200</t>
  </si>
  <si>
    <t>CHEVRJLET TAHOE K2XX</t>
  </si>
  <si>
    <t>FELIX TEAM</t>
  </si>
  <si>
    <t>ГАЗ-66</t>
  </si>
  <si>
    <t>УАЗ Патриот</t>
  </si>
  <si>
    <t>YAMAHA WR450F</t>
  </si>
  <si>
    <t>MOTO</t>
  </si>
  <si>
    <t>VerMin Moto Team</t>
  </si>
  <si>
    <t>Любитель</t>
  </si>
  <si>
    <t>HUSQVARNA TE449</t>
  </si>
  <si>
    <t>Уткин Сергей</t>
  </si>
  <si>
    <t>BMW G450X</t>
  </si>
  <si>
    <t>HONDA CRF450X</t>
  </si>
  <si>
    <t>BMW F800GS</t>
  </si>
  <si>
    <t>Grand Enduro</t>
  </si>
  <si>
    <t>Орехов Михаил</t>
  </si>
  <si>
    <t>Битный Василий</t>
  </si>
  <si>
    <t>Новобранов Юлиан</t>
  </si>
  <si>
    <t>Голованов Александр</t>
  </si>
  <si>
    <t>Ваньков Дмитирй</t>
  </si>
  <si>
    <t>Белов Дмитрий</t>
  </si>
  <si>
    <t>Михайлов Сергей
Сергеев Анатолий</t>
  </si>
  <si>
    <t>Мартынов Алексей</t>
  </si>
  <si>
    <t>Кузнецов Андрей
Гладилов Александр</t>
  </si>
  <si>
    <t>Независимость MR PETER</t>
  </si>
  <si>
    <t>Легасов Антон</t>
  </si>
  <si>
    <t>SUZUKI DJEBEL 250 XC</t>
  </si>
  <si>
    <t>Sport</t>
  </si>
  <si>
    <t>Четвертаков Алексей</t>
  </si>
  <si>
    <t>KTM 500EXC</t>
  </si>
  <si>
    <t>Колемасов Евгений
Чудайкин Игорь</t>
  </si>
  <si>
    <t>SUBARY FORESTER</t>
  </si>
  <si>
    <t>BRP Renegad 1000</t>
  </si>
  <si>
    <t>Храмушин Сергей</t>
  </si>
  <si>
    <t>POLARIS RZR XP1000 EFIEPS</t>
  </si>
  <si>
    <t>Агошков Антон
Соскин Михаил</t>
  </si>
  <si>
    <t>Пономаренко Дмитирй
Кудинов Сергей</t>
  </si>
  <si>
    <t>Злые Перцы</t>
  </si>
  <si>
    <t>Задираев Николай</t>
  </si>
  <si>
    <t>Маликов Иван
Маликов Владислав</t>
  </si>
  <si>
    <t>Мартьянова Инна</t>
  </si>
  <si>
    <t>MITSUBISHI PAJERO SPORT</t>
  </si>
  <si>
    <t>YAMAHA YFM700FWAD</t>
  </si>
  <si>
    <t>Поперечный Станислав</t>
  </si>
  <si>
    <t>Кислощенко Игорь
Иванов Андрей</t>
  </si>
  <si>
    <t>Филичев Михаил
Вахрушев Михаил</t>
  </si>
  <si>
    <t>Кузнецова Елена
Чернуцкая Виктория</t>
  </si>
  <si>
    <t>Иванов Роман</t>
  </si>
  <si>
    <t>YAMAHA</t>
  </si>
  <si>
    <t xml:space="preserve">POLARIS RZR </t>
  </si>
  <si>
    <t>#</t>
  </si>
  <si>
    <t>№</t>
  </si>
  <si>
    <t>УЧАСТНИК</t>
  </si>
  <si>
    <t>ТЕХНИКА</t>
  </si>
  <si>
    <t>ГРУППА</t>
  </si>
  <si>
    <t>КЛАСС</t>
  </si>
  <si>
    <t>КОМАНДА</t>
  </si>
  <si>
    <t>Финиш</t>
  </si>
  <si>
    <t>Время пролога</t>
  </si>
  <si>
    <t>КВ назн.</t>
  </si>
  <si>
    <t>КВ факт.</t>
  </si>
  <si>
    <t>Пенализация</t>
  </si>
  <si>
    <t>Старт назн.</t>
  </si>
  <si>
    <t>Старт факт.</t>
  </si>
  <si>
    <t>СУ 1</t>
  </si>
  <si>
    <t>Время СУ 1</t>
  </si>
  <si>
    <t>СУ 2</t>
  </si>
  <si>
    <t>КВ.назн.</t>
  </si>
  <si>
    <t>СУ 3</t>
  </si>
  <si>
    <t>Время СУ 3</t>
  </si>
  <si>
    <t>Результат СУ 3</t>
  </si>
  <si>
    <t>Результат СУ 2</t>
  </si>
  <si>
    <t>Время СУ 2</t>
  </si>
  <si>
    <t>КП 23,62 (40:49)</t>
  </si>
  <si>
    <t>Итого результаты 1 дня</t>
  </si>
  <si>
    <t>Финиш 51,34 (1:28:00)</t>
  </si>
  <si>
    <t>Результаты итого СУ1</t>
  </si>
  <si>
    <t>-</t>
  </si>
  <si>
    <t>сход</t>
  </si>
  <si>
    <t>Пенализация за превышение</t>
  </si>
  <si>
    <t>Пенализация прочая</t>
  </si>
  <si>
    <t>Прочая пенализация</t>
  </si>
  <si>
    <t>Потеря корнета</t>
  </si>
  <si>
    <t>Пенализацияза превышение скорости</t>
  </si>
  <si>
    <t>Общее превышение скорости, мин</t>
  </si>
  <si>
    <t>Общее превышение скорости, руб.</t>
  </si>
  <si>
    <t>Оплатили</t>
  </si>
  <si>
    <t>отказ от участия</t>
  </si>
  <si>
    <t>перешлет</t>
  </si>
  <si>
    <t>Ралли-рейд "Андреаполь 2016"</t>
  </si>
  <si>
    <t>ПРОТОКОЛ ПУНКТА</t>
  </si>
  <si>
    <t>КОНТРОЛЯ ВРЕМЕНИ</t>
  </si>
  <si>
    <t>ВРЕМЯ ОТМЕТКИ</t>
  </si>
  <si>
    <t>ЧАСЫ</t>
  </si>
  <si>
    <t>МИНУТЫ</t>
  </si>
  <si>
    <t>ПРЕДПИСАННОЕ ВРЕМЯ СТАРТА</t>
  </si>
  <si>
    <t>НОМЕР</t>
  </si>
  <si>
    <t>СТАРТОВЫЙ</t>
  </si>
  <si>
    <t>П/П</t>
  </si>
  <si>
    <t>СТАРТ КВ</t>
  </si>
  <si>
    <t>ВРЕМЯ СТАРТА</t>
  </si>
  <si>
    <t>Пономаренко Дмитрий
Кудинов Сергей</t>
  </si>
  <si>
    <t>Ралли-рейд MRC АНДРЕАПОЛЬ 2016</t>
  </si>
  <si>
    <t>Стартовая ведомость СУ4</t>
  </si>
  <si>
    <t>Явка на КВ+СТАРТ СУ4</t>
  </si>
  <si>
    <t>нет</t>
  </si>
  <si>
    <t>Отставание</t>
  </si>
  <si>
    <t>Опережение (фактХ2)</t>
  </si>
  <si>
    <t>ИТОГО за 1 день</t>
  </si>
  <si>
    <t>Кузнецов Андрей   Гладилов Александр</t>
  </si>
  <si>
    <t>Кузнецова Елена  Чернуцкая Виктория</t>
  </si>
  <si>
    <t>Колемасов Евгений  Чудайкин Игорь</t>
  </si>
  <si>
    <t>Филичев Михаил  Вахрушев Михаил</t>
  </si>
  <si>
    <t>Кислощенко Игорь  Иванов Андрей</t>
  </si>
  <si>
    <t>Михайлов Сергей   Сергеев Анатолий</t>
  </si>
  <si>
    <t>СУ4</t>
  </si>
  <si>
    <t>КП1</t>
  </si>
  <si>
    <t>Выход КП1</t>
  </si>
  <si>
    <t>КП 1</t>
  </si>
  <si>
    <t xml:space="preserve">Финиш </t>
  </si>
  <si>
    <t>Время СУ4</t>
  </si>
  <si>
    <t>Результаты итого СУ4</t>
  </si>
  <si>
    <t>Результат СУ 4</t>
  </si>
  <si>
    <t>КП 2</t>
  </si>
  <si>
    <t>стоп</t>
  </si>
  <si>
    <t>Стоп КВ</t>
  </si>
  <si>
    <t>КВ вход в ЗП факт.</t>
  </si>
  <si>
    <t>корнет</t>
  </si>
  <si>
    <t>Нейтрализация</t>
  </si>
  <si>
    <r>
      <t>-</t>
    </r>
    <r>
      <rPr>
        <sz val="11"/>
        <color indexed="205"/>
        <rFont val="Arial"/>
      </rPr>
      <t/>
    </r>
  </si>
  <si>
    <t>Пенализация (отставание по ЗП)</t>
  </si>
  <si>
    <t>ИТОГО</t>
  </si>
  <si>
    <t>АБСОЛЮТ</t>
  </si>
  <si>
    <t>Иная пенлизация</t>
  </si>
  <si>
    <t>ПО ГРУППАМ</t>
  </si>
  <si>
    <t>РЕЙД</t>
  </si>
  <si>
    <t>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</si>
</sst>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:ss;@"/>
    <numFmt numFmtId="165" formatCode="h:mm;@"/>
    <numFmt numFmtId="166" formatCode="[h]:mm:ss;@"/>
    <numFmt numFmtId="167" formatCode="0.0"/>
    <numFmt numFmtId="168" formatCode="dd/mm/yy;@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</font>
    <font>
      <sz val="11"/>
      <name val="Arial"/>
    </font>
    <font>
      <sz val="11"/>
      <color rgb="FF000000"/>
      <name val="Arial"/>
    </font>
    <font>
      <b/>
      <sz val="11"/>
      <color theme="1"/>
      <name val="Arial"/>
    </font>
    <font>
      <b/>
      <sz val="14"/>
      <color theme="1"/>
      <name val="Arial"/>
    </font>
    <font>
      <b/>
      <sz val="14"/>
      <color rgb="FF000000"/>
      <name val="Arial"/>
    </font>
    <font>
      <sz val="11"/>
      <color rgb="FFFF0000"/>
      <name val="Arial"/>
    </font>
    <font>
      <b/>
      <sz val="18"/>
      <color theme="1"/>
      <name val="Arial"/>
    </font>
    <font>
      <b/>
      <sz val="14"/>
      <color rgb="FFFF0000"/>
      <name val="Arial"/>
    </font>
    <font>
      <sz val="11"/>
      <color theme="0"/>
      <name val="Arial"/>
    </font>
    <font>
      <sz val="20"/>
      <color theme="1"/>
      <name val="Calibri"/>
      <scheme val="minor"/>
    </font>
    <font>
      <sz val="18"/>
      <color theme="1"/>
      <name val="Calibri"/>
      <scheme val="minor"/>
    </font>
    <font>
      <sz val="14"/>
      <color theme="1"/>
      <name val="Calibri"/>
      <scheme val="minor"/>
    </font>
    <font>
      <sz val="16"/>
      <color theme="1"/>
      <name val="Calibri"/>
      <scheme val="minor"/>
    </font>
    <font>
      <sz val="14"/>
      <color theme="1"/>
      <name val="Arial"/>
    </font>
    <font>
      <sz val="14"/>
      <color rgb="FF000000"/>
      <name val="Arial"/>
    </font>
    <font>
      <b/>
      <sz val="14"/>
      <name val="Arial"/>
    </font>
    <font>
      <b/>
      <sz val="18"/>
      <name val="Arial"/>
    </font>
    <font>
      <b/>
      <sz val="18"/>
      <color rgb="FF000000"/>
      <name val="Arial"/>
    </font>
    <font>
      <b/>
      <sz val="18"/>
      <color theme="0"/>
      <name val="Arial"/>
    </font>
    <font>
      <b/>
      <sz val="11"/>
      <color theme="1"/>
      <name val="Calibri"/>
      <family val="2"/>
      <scheme val="minor"/>
    </font>
    <font>
      <sz val="11"/>
      <color indexed="205"/>
      <name val="Arial"/>
    </font>
    <font>
      <b/>
      <sz val="18"/>
      <color rgb="FFFF0000"/>
      <name val="Arial"/>
    </font>
    <font>
      <sz val="11"/>
      <color theme="0"/>
      <name val="Calibri"/>
      <scheme val="minor"/>
    </font>
    <font>
      <sz val="14"/>
      <name val="Arial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5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7">
    <xf numFmtId="0" fontId="0" fillId="0" borderId="0" xfId="0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5" fontId="6" fillId="0" borderId="1" xfId="0" applyNumberFormat="1" applyFont="1" applyBorder="1"/>
    <xf numFmtId="20" fontId="6" fillId="0" borderId="1" xfId="0" applyNumberFormat="1" applyFont="1" applyBorder="1"/>
    <xf numFmtId="166" fontId="6" fillId="0" borderId="1" xfId="0" applyNumberFormat="1" applyFont="1" applyBorder="1"/>
    <xf numFmtId="166" fontId="6" fillId="2" borderId="1" xfId="0" applyNumberFormat="1" applyFont="1" applyFill="1" applyBorder="1"/>
    <xf numFmtId="0" fontId="6" fillId="2" borderId="1" xfId="0" applyFont="1" applyFill="1" applyBorder="1"/>
    <xf numFmtId="0" fontId="6" fillId="3" borderId="1" xfId="0" applyFont="1" applyFill="1" applyBorder="1" applyAlignment="1">
      <alignment vertical="center" wrapText="1"/>
    </xf>
    <xf numFmtId="165" fontId="6" fillId="3" borderId="1" xfId="0" applyNumberFormat="1" applyFont="1" applyFill="1" applyBorder="1"/>
    <xf numFmtId="165" fontId="12" fillId="3" borderId="1" xfId="0" applyNumberFormat="1" applyFont="1" applyFill="1" applyBorder="1"/>
    <xf numFmtId="21" fontId="6" fillId="0" borderId="1" xfId="0" applyNumberFormat="1" applyFont="1" applyBorder="1"/>
    <xf numFmtId="0" fontId="6" fillId="4" borderId="1" xfId="0" applyFont="1" applyFill="1" applyBorder="1" applyAlignment="1">
      <alignment vertical="center" wrapText="1"/>
    </xf>
    <xf numFmtId="166" fontId="6" fillId="4" borderId="1" xfId="0" applyNumberFormat="1" applyFont="1" applyFill="1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166" fontId="6" fillId="5" borderId="1" xfId="0" applyNumberFormat="1" applyFont="1" applyFill="1" applyBorder="1"/>
    <xf numFmtId="0" fontId="6" fillId="6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0" fontId="6" fillId="2" borderId="1" xfId="0" applyNumberFormat="1" applyFont="1" applyFill="1" applyBorder="1"/>
    <xf numFmtId="165" fontId="6" fillId="2" borderId="1" xfId="0" applyNumberFormat="1" applyFont="1" applyFill="1" applyBorder="1"/>
    <xf numFmtId="165" fontId="12" fillId="2" borderId="1" xfId="0" applyNumberFormat="1" applyFont="1" applyFill="1" applyBorder="1"/>
    <xf numFmtId="0" fontId="6" fillId="7" borderId="1" xfId="0" applyFont="1" applyFill="1" applyBorder="1" applyAlignment="1">
      <alignment vertical="center" wrapText="1"/>
    </xf>
    <xf numFmtId="166" fontId="6" fillId="7" borderId="1" xfId="0" applyNumberFormat="1" applyFont="1" applyFill="1" applyBorder="1"/>
    <xf numFmtId="0" fontId="6" fillId="8" borderId="1" xfId="0" applyFont="1" applyFill="1" applyBorder="1" applyAlignment="1">
      <alignment vertical="center" wrapText="1"/>
    </xf>
    <xf numFmtId="166" fontId="6" fillId="8" borderId="1" xfId="0" applyNumberFormat="1" applyFont="1" applyFill="1" applyBorder="1"/>
    <xf numFmtId="166" fontId="7" fillId="0" borderId="1" xfId="0" applyNumberFormat="1" applyFont="1" applyBorder="1"/>
    <xf numFmtId="0" fontId="6" fillId="2" borderId="1" xfId="0" applyFont="1" applyFill="1" applyBorder="1" applyAlignment="1">
      <alignment horizontal="center" vertical="center" wrapText="1"/>
    </xf>
    <xf numFmtId="166" fontId="7" fillId="8" borderId="1" xfId="0" applyNumberFormat="1" applyFont="1" applyFill="1" applyBorder="1"/>
    <xf numFmtId="21" fontId="6" fillId="8" borderId="1" xfId="0" applyNumberFormat="1" applyFont="1" applyFill="1" applyBorder="1"/>
    <xf numFmtId="21" fontId="15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/>
    <xf numFmtId="167" fontId="6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167" fontId="6" fillId="9" borderId="1" xfId="0" applyNumberFormat="1" applyFont="1" applyFill="1" applyBorder="1"/>
    <xf numFmtId="0" fontId="16" fillId="0" borderId="0" xfId="0" applyFont="1"/>
    <xf numFmtId="0" fontId="0" fillId="0" borderId="1" xfId="0" applyBorder="1"/>
    <xf numFmtId="0" fontId="0" fillId="0" borderId="0" xfId="0" applyBorder="1"/>
    <xf numFmtId="0" fontId="0" fillId="0" borderId="8" xfId="0" applyBorder="1"/>
    <xf numFmtId="0" fontId="17" fillId="7" borderId="5" xfId="0" applyFont="1" applyFill="1" applyBorder="1"/>
    <xf numFmtId="0" fontId="17" fillId="7" borderId="2" xfId="0" applyFont="1" applyFill="1" applyBorder="1"/>
    <xf numFmtId="0" fontId="17" fillId="7" borderId="7" xfId="0" applyFont="1" applyFill="1" applyBorder="1"/>
    <xf numFmtId="0" fontId="17" fillId="7" borderId="6" xfId="0" applyFont="1" applyFill="1" applyBorder="1"/>
    <xf numFmtId="0" fontId="18" fillId="7" borderId="3" xfId="0" applyFont="1" applyFill="1" applyBorder="1" applyAlignment="1">
      <alignment horizontal="left"/>
    </xf>
    <xf numFmtId="0" fontId="18" fillId="7" borderId="5" xfId="0" applyFont="1" applyFill="1" applyBorder="1"/>
    <xf numFmtId="0" fontId="18" fillId="7" borderId="6" xfId="0" applyFont="1" applyFill="1" applyBorder="1"/>
    <xf numFmtId="0" fontId="19" fillId="7" borderId="1" xfId="0" applyFont="1" applyFill="1" applyBorder="1"/>
    <xf numFmtId="0" fontId="19" fillId="7" borderId="0" xfId="0" applyFont="1" applyFill="1" applyBorder="1"/>
    <xf numFmtId="0" fontId="1" fillId="7" borderId="3" xfId="0" applyFont="1" applyFill="1" applyBorder="1"/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21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21" fontId="6" fillId="4" borderId="1" xfId="0" applyNumberFormat="1" applyFont="1" applyFill="1" applyBorder="1" applyAlignment="1">
      <alignment horizontal="center"/>
    </xf>
    <xf numFmtId="21" fontId="6" fillId="2" borderId="1" xfId="0" applyNumberFormat="1" applyFont="1" applyFill="1" applyBorder="1" applyAlignment="1">
      <alignment horizontal="center"/>
    </xf>
    <xf numFmtId="20" fontId="6" fillId="6" borderId="1" xfId="0" applyNumberFormat="1" applyFont="1" applyFill="1" applyBorder="1" applyAlignment="1">
      <alignment horizontal="center"/>
    </xf>
    <xf numFmtId="20" fontId="6" fillId="0" borderId="1" xfId="0" applyNumberFormat="1" applyFont="1" applyBorder="1" applyAlignment="1">
      <alignment horizontal="center"/>
    </xf>
    <xf numFmtId="21" fontId="15" fillId="2" borderId="1" xfId="0" applyNumberFormat="1" applyFont="1" applyFill="1" applyBorder="1" applyAlignment="1">
      <alignment horizontal="center"/>
    </xf>
    <xf numFmtId="21" fontId="7" fillId="2" borderId="1" xfId="0" applyNumberFormat="1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20" fontId="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left"/>
    </xf>
    <xf numFmtId="20" fontId="20" fillId="0" borderId="1" xfId="0" applyNumberFormat="1" applyFont="1" applyBorder="1" applyAlignment="1">
      <alignment horizontal="center"/>
    </xf>
    <xf numFmtId="0" fontId="20" fillId="2" borderId="1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left" wrapText="1"/>
    </xf>
    <xf numFmtId="0" fontId="20" fillId="0" borderId="2" xfId="0" applyFont="1" applyBorder="1" applyAlignment="1">
      <alignment horizontal="left" wrapText="1"/>
    </xf>
    <xf numFmtId="0" fontId="22" fillId="0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2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21" fontId="6" fillId="10" borderId="1" xfId="0" applyNumberFormat="1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 vertical="center" wrapText="1"/>
    </xf>
    <xf numFmtId="166" fontId="6" fillId="11" borderId="1" xfId="0" applyNumberFormat="1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 vertical="center" wrapText="1"/>
    </xf>
    <xf numFmtId="21" fontId="6" fillId="12" borderId="1" xfId="0" applyNumberFormat="1" applyFont="1" applyFill="1" applyBorder="1" applyAlignment="1">
      <alignment horizontal="center"/>
    </xf>
    <xf numFmtId="21" fontId="15" fillId="0" borderId="1" xfId="0" applyNumberFormat="1" applyFont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6" fontId="6" fillId="12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166" fontId="6" fillId="2" borderId="1" xfId="0" applyNumberFormat="1" applyFont="1" applyFill="1" applyBorder="1" applyAlignment="1">
      <alignment horizontal="center"/>
    </xf>
    <xf numFmtId="0" fontId="9" fillId="13" borderId="1" xfId="0" applyFont="1" applyFill="1" applyBorder="1" applyAlignment="1">
      <alignment horizontal="center" vertical="center" wrapText="1"/>
    </xf>
    <xf numFmtId="166" fontId="9" fillId="13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0" fillId="2" borderId="0" xfId="0" applyFill="1"/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1" xfId="0" applyFont="1" applyFill="1" applyBorder="1" applyAlignment="1">
      <alignment horizontal="center" vertical="center" wrapText="1"/>
    </xf>
    <xf numFmtId="0" fontId="26" fillId="0" borderId="0" xfId="0" applyFont="1" applyFill="1"/>
    <xf numFmtId="0" fontId="0" fillId="8" borderId="0" xfId="0" applyFill="1"/>
    <xf numFmtId="167" fontId="6" fillId="14" borderId="1" xfId="0" applyNumberFormat="1" applyFont="1" applyFill="1" applyBorder="1"/>
    <xf numFmtId="0" fontId="6" fillId="8" borderId="1" xfId="0" applyFont="1" applyFill="1" applyBorder="1" applyAlignment="1">
      <alignment horizontal="center" vertical="center"/>
    </xf>
    <xf numFmtId="166" fontId="0" fillId="8" borderId="0" xfId="0" applyNumberFormat="1" applyFill="1"/>
    <xf numFmtId="0" fontId="28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wrapText="1"/>
    </xf>
    <xf numFmtId="166" fontId="6" fillId="8" borderId="1" xfId="0" applyNumberFormat="1" applyFont="1" applyFill="1" applyBorder="1" applyAlignment="1">
      <alignment horizontal="center"/>
    </xf>
    <xf numFmtId="166" fontId="7" fillId="8" borderId="1" xfId="0" applyNumberFormat="1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wrapText="1"/>
    </xf>
    <xf numFmtId="0" fontId="7" fillId="8" borderId="1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wrapText="1"/>
    </xf>
    <xf numFmtId="20" fontId="0" fillId="8" borderId="0" xfId="0" applyNumberFormat="1" applyFill="1"/>
    <xf numFmtId="167" fontId="7" fillId="14" borderId="1" xfId="0" applyNumberFormat="1" applyFont="1" applyFill="1" applyBorder="1"/>
    <xf numFmtId="166" fontId="12" fillId="8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21" fontId="0" fillId="8" borderId="0" xfId="0" applyNumberFormat="1" applyFill="1"/>
    <xf numFmtId="0" fontId="29" fillId="0" borderId="0" xfId="0" applyFont="1" applyFill="1"/>
    <xf numFmtId="0" fontId="29" fillId="0" borderId="0" xfId="0" applyFont="1" applyFill="1" applyAlignment="1">
      <alignment horizontal="center"/>
    </xf>
    <xf numFmtId="166" fontId="29" fillId="0" borderId="0" xfId="0" applyNumberFormat="1" applyFont="1" applyFill="1"/>
    <xf numFmtId="21" fontId="29" fillId="0" borderId="0" xfId="0" applyNumberFormat="1" applyFont="1" applyFill="1"/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4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166" fontId="6" fillId="0" borderId="1" xfId="0" applyNumberFormat="1" applyFont="1" applyFill="1" applyBorder="1"/>
    <xf numFmtId="166" fontId="7" fillId="0" borderId="1" xfId="0" applyNumberFormat="1" applyFont="1" applyFill="1" applyBorder="1"/>
    <xf numFmtId="0" fontId="1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21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0" fillId="0" borderId="1" xfId="0" applyFont="1" applyFill="1" applyBorder="1"/>
    <xf numFmtId="14" fontId="10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/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center"/>
    </xf>
    <xf numFmtId="168" fontId="10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166" fontId="20" fillId="0" borderId="1" xfId="0" applyNumberFormat="1" applyFont="1" applyBorder="1" applyAlignment="1">
      <alignment horizontal="center" vertical="center"/>
    </xf>
    <xf numFmtId="0" fontId="10" fillId="0" borderId="0" xfId="0" applyFont="1" applyBorder="1"/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168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/>
    </xf>
    <xf numFmtId="166" fontId="20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wrapText="1"/>
    </xf>
    <xf numFmtId="166" fontId="11" fillId="0" borderId="1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20" fillId="0" borderId="0" xfId="0" applyFont="1" applyBorder="1"/>
    <xf numFmtId="0" fontId="10" fillId="0" borderId="0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/>
    </xf>
    <xf numFmtId="0" fontId="10" fillId="0" borderId="8" xfId="0" applyFont="1" applyBorder="1" applyAlignment="1">
      <alignment horizontal="left"/>
    </xf>
  </cellXfs>
  <cellStyles count="156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Обычный" xfId="0" builtinId="0"/>
    <cellStyle name="Обычный 2" xfId="1"/>
    <cellStyle name="Просмотренная гиперссылка" xfId="3" builtinId="9" hidden="1"/>
    <cellStyle name="Просмотренная гиперссылка" xfId="5" builtinId="9" hidden="1"/>
    <cellStyle name="Просмотренная гиперссылка" xfId="7" builtinId="9" hidden="1"/>
    <cellStyle name="Просмотренная гиперссылка" xfId="9" builtinId="9" hidden="1"/>
    <cellStyle name="Просмотренная гиперссылка" xfId="11" builtinId="9" hidden="1"/>
    <cellStyle name="Просмотренная гиперссылка" xfId="13" builtinId="9" hidden="1"/>
    <cellStyle name="Просмотренная гиперссылка" xfId="15" builtinId="9" hidden="1"/>
    <cellStyle name="Просмотренная гиперссылка" xfId="17" builtinId="9" hidden="1"/>
    <cellStyle name="Просмотренная гиперссылка" xfId="19" builtinId="9" hidden="1"/>
    <cellStyle name="Просмотренная гиперссылка" xfId="21" builtinId="9" hidden="1"/>
    <cellStyle name="Просмотренная гиперссылка" xfId="23" builtinId="9" hidden="1"/>
    <cellStyle name="Просмотренная гиперссылка" xfId="25" builtinId="9" hidden="1"/>
    <cellStyle name="Просмотренная гиперссылка" xfId="27" builtinId="9" hidden="1"/>
    <cellStyle name="Просмотренная гиперссылка" xfId="29" builtinId="9" hidden="1"/>
    <cellStyle name="Просмотренная гиперссылка" xfId="31" builtinId="9" hidden="1"/>
    <cellStyle name="Просмотренная гиперссылка" xfId="33" builtinId="9" hidden="1"/>
    <cellStyle name="Просмотренная гиперссылка" xfId="35" builtinId="9" hidden="1"/>
    <cellStyle name="Просмотренная гиперссылка" xfId="37" builtinId="9" hidden="1"/>
    <cellStyle name="Просмотренная гиперссылка" xfId="39" builtinId="9" hidden="1"/>
    <cellStyle name="Просмотренная гиперссылка" xfId="41" builtinId="9" hidden="1"/>
    <cellStyle name="Просмотренная гиперссылка" xfId="43" builtinId="9" hidden="1"/>
    <cellStyle name="Просмотренная гиперссылка" xfId="45" builtinId="9" hidden="1"/>
    <cellStyle name="Просмотренная гиперссылка" xfId="47" builtinId="9" hidden="1"/>
    <cellStyle name="Просмотренная гиперссылка" xfId="49" builtinId="9" hidden="1"/>
    <cellStyle name="Просмотренная гиперссылка" xfId="51" builtinId="9" hidden="1"/>
    <cellStyle name="Просмотренная гиперссылка" xfId="53" builtinId="9" hidden="1"/>
    <cellStyle name="Просмотренная гиперссылка" xfId="55" builtinId="9" hidden="1"/>
    <cellStyle name="Просмотренная гиперссылка" xfId="57" builtinId="9" hidden="1"/>
    <cellStyle name="Просмотренная гиперссылка" xfId="59" builtinId="9" hidden="1"/>
    <cellStyle name="Просмотренная гиперссылка" xfId="61" builtinId="9" hidden="1"/>
    <cellStyle name="Просмотренная гиперссылка" xfId="63" builtinId="9" hidden="1"/>
    <cellStyle name="Просмотренная гиперссылка" xfId="65" builtinId="9" hidden="1"/>
    <cellStyle name="Просмотренная гиперссылка" xfId="67" builtinId="9" hidden="1"/>
    <cellStyle name="Просмотренная гиперссылка" xfId="69" builtinId="9" hidden="1"/>
    <cellStyle name="Просмотренная гиперссылка" xfId="71" builtinId="9" hidden="1"/>
    <cellStyle name="Просмотренная гиперссылка" xfId="73" builtinId="9" hidden="1"/>
    <cellStyle name="Просмотренная гиперссылка" xfId="75" builtinId="9" hidden="1"/>
    <cellStyle name="Просмотренная гиперссылка" xfId="77" builtinId="9" hidden="1"/>
    <cellStyle name="Просмотренная гиперссылка" xfId="79" builtinId="9" hidden="1"/>
    <cellStyle name="Просмотренная гиперссылка" xfId="81" builtinId="9" hidden="1"/>
    <cellStyle name="Просмотренная гиперссылка" xfId="83" builtinId="9" hidden="1"/>
    <cellStyle name="Просмотренная гиперссылка" xfId="85" builtinId="9" hidden="1"/>
    <cellStyle name="Просмотренная гиперссылка" xfId="87" builtinId="9" hidden="1"/>
    <cellStyle name="Просмотренная гиперссылка" xfId="89" builtinId="9" hidden="1"/>
    <cellStyle name="Просмотренная гиперссылка" xfId="91" builtinId="9" hidden="1"/>
    <cellStyle name="Просмотренная гиперссылка" xfId="93" builtinId="9" hidden="1"/>
    <cellStyle name="Просмотренная гиперссылка" xfId="95" builtinId="9" hidden="1"/>
    <cellStyle name="Просмотренная гиперссылка" xfId="97" builtinId="9" hidden="1"/>
    <cellStyle name="Просмотренная гиперссылка" xfId="99" builtinId="9" hidden="1"/>
    <cellStyle name="Просмотренная гиперссылка" xfId="101" builtinId="9" hidden="1"/>
    <cellStyle name="Просмотренная гиперссылка" xfId="103" builtinId="9" hidden="1"/>
    <cellStyle name="Просмотренная гиперссылка" xfId="105" builtinId="9" hidden="1"/>
    <cellStyle name="Просмотренная гиперссылка" xfId="107" builtinId="9" hidden="1"/>
    <cellStyle name="Просмотренная гиперссылка" xfId="109" builtinId="9" hidden="1"/>
    <cellStyle name="Просмотренная гиперссылка" xfId="111" builtinId="9" hidden="1"/>
    <cellStyle name="Просмотренная гиперссылка" xfId="113" builtinId="9" hidden="1"/>
    <cellStyle name="Просмотренная гиперссылка" xfId="115" builtinId="9" hidden="1"/>
    <cellStyle name="Просмотренная гиперссылка" xfId="117" builtinId="9" hidden="1"/>
    <cellStyle name="Просмотренная гиперссылка" xfId="119" builtinId="9" hidden="1"/>
    <cellStyle name="Просмотренная гиперссылка" xfId="121" builtinId="9" hidden="1"/>
    <cellStyle name="Просмотренная гиперссылка" xfId="123" builtinId="9" hidden="1"/>
    <cellStyle name="Просмотренная гиперссылка" xfId="125" builtinId="9" hidden="1"/>
    <cellStyle name="Просмотренная гиперссылка" xfId="127" builtinId="9" hidden="1"/>
    <cellStyle name="Просмотренная гиперссылка" xfId="129" builtinId="9" hidden="1"/>
    <cellStyle name="Просмотренная гиперссылка" xfId="131" builtinId="9" hidden="1"/>
    <cellStyle name="Просмотренная гиперссылка" xfId="133" builtinId="9" hidden="1"/>
    <cellStyle name="Просмотренная гиперссылка" xfId="135" builtinId="9" hidden="1"/>
    <cellStyle name="Просмотренная гиперссылка" xfId="137" builtinId="9" hidden="1"/>
    <cellStyle name="Просмотренная гиперссылка" xfId="139" builtinId="9" hidden="1"/>
    <cellStyle name="Просмотренная гиперссылка" xfId="141" builtinId="9" hidden="1"/>
    <cellStyle name="Просмотренная гиперссылка" xfId="143" builtinId="9" hidden="1"/>
    <cellStyle name="Просмотренная гиперссылка" xfId="145" builtinId="9" hidden="1"/>
    <cellStyle name="Просмотренная гиперссылка" xfId="147" builtinId="9" hidden="1"/>
    <cellStyle name="Просмотренная гиперссылка" xfId="149" builtinId="9" hidden="1"/>
    <cellStyle name="Просмотренная гиперссылка" xfId="151" builtinId="9" hidden="1"/>
    <cellStyle name="Просмотренная гиперссылка" xfId="153" builtinId="9" hidden="1"/>
    <cellStyle name="Просмотренная гиперссылка" xfId="155" builtinId="9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125" zoomScaleNormal="125" zoomScalePageLayoutView="125" workbookViewId="0">
      <selection sqref="A1:XFD1048576"/>
    </sheetView>
  </sheetViews>
  <sheetFormatPr baseColWidth="10" defaultColWidth="8.83203125" defaultRowHeight="13" x14ac:dyDescent="0"/>
  <cols>
    <col min="1" max="1" width="9" style="3" customWidth="1"/>
    <col min="2" max="2" width="10.83203125" style="3" bestFit="1" customWidth="1"/>
    <col min="3" max="3" width="21.6640625" style="1" bestFit="1" customWidth="1"/>
    <col min="4" max="4" width="27.6640625" style="3" bestFit="1" customWidth="1"/>
    <col min="5" max="5" width="12.33203125" style="3" bestFit="1" customWidth="1"/>
    <col min="6" max="6" width="14.1640625" style="2" bestFit="1" customWidth="1"/>
    <col min="7" max="7" width="26.33203125" style="5" bestFit="1" customWidth="1"/>
    <col min="8" max="16384" width="8.83203125" style="1"/>
  </cols>
  <sheetData>
    <row r="1" spans="1:7" s="5" customFormat="1">
      <c r="A1" s="18" t="s">
        <v>55</v>
      </c>
      <c r="B1" s="18" t="s">
        <v>56</v>
      </c>
      <c r="C1" s="18" t="s">
        <v>57</v>
      </c>
      <c r="D1" s="18" t="s">
        <v>58</v>
      </c>
      <c r="E1" s="18" t="s">
        <v>59</v>
      </c>
      <c r="F1" s="18" t="s">
        <v>60</v>
      </c>
      <c r="G1" s="18" t="s">
        <v>61</v>
      </c>
    </row>
    <row r="2" spans="1:7" ht="26">
      <c r="A2" s="3">
        <v>1</v>
      </c>
      <c r="B2" s="3">
        <v>252</v>
      </c>
      <c r="C2" s="4" t="s">
        <v>44</v>
      </c>
      <c r="D2" s="3" t="s">
        <v>39</v>
      </c>
      <c r="E2" s="3" t="s">
        <v>1</v>
      </c>
    </row>
    <row r="3" spans="1:7" ht="26">
      <c r="A3" s="3">
        <v>2</v>
      </c>
      <c r="B3" s="6">
        <v>33</v>
      </c>
      <c r="C3" s="7" t="s">
        <v>41</v>
      </c>
      <c r="D3" s="3" t="s">
        <v>54</v>
      </c>
      <c r="E3" s="6" t="s">
        <v>1</v>
      </c>
      <c r="F3" s="8"/>
      <c r="G3" s="9" t="s">
        <v>42</v>
      </c>
    </row>
    <row r="4" spans="1:7" ht="26">
      <c r="A4" s="3">
        <v>3</v>
      </c>
      <c r="B4" s="3">
        <v>78</v>
      </c>
      <c r="C4" s="10" t="s">
        <v>40</v>
      </c>
      <c r="D4" s="3" t="s">
        <v>0</v>
      </c>
      <c r="E4" s="3" t="s">
        <v>1</v>
      </c>
      <c r="G4" s="5" t="s">
        <v>42</v>
      </c>
    </row>
    <row r="5" spans="1:7">
      <c r="A5" s="3">
        <v>4</v>
      </c>
      <c r="B5" s="11">
        <v>111</v>
      </c>
      <c r="C5" s="12" t="s">
        <v>27</v>
      </c>
      <c r="D5" s="11" t="s">
        <v>3</v>
      </c>
      <c r="E5" s="11" t="s">
        <v>2</v>
      </c>
      <c r="F5" s="13"/>
      <c r="G5" s="14"/>
    </row>
    <row r="6" spans="1:7">
      <c r="A6" s="3">
        <v>5</v>
      </c>
      <c r="B6" s="6">
        <v>6</v>
      </c>
      <c r="C6" s="7" t="s">
        <v>38</v>
      </c>
      <c r="D6" s="6" t="s">
        <v>37</v>
      </c>
      <c r="E6" s="6" t="s">
        <v>2</v>
      </c>
      <c r="F6" s="8"/>
      <c r="G6" s="9"/>
    </row>
    <row r="7" spans="1:7">
      <c r="A7" s="3">
        <v>6</v>
      </c>
      <c r="B7" s="3">
        <v>11</v>
      </c>
      <c r="C7" s="10" t="s">
        <v>43</v>
      </c>
      <c r="D7" s="3" t="s">
        <v>47</v>
      </c>
      <c r="E7" s="3" t="s">
        <v>2</v>
      </c>
    </row>
    <row r="8" spans="1:7">
      <c r="A8" s="3">
        <v>7</v>
      </c>
      <c r="B8" s="3">
        <v>18</v>
      </c>
      <c r="C8" s="10" t="s">
        <v>45</v>
      </c>
      <c r="E8" s="3" t="s">
        <v>2</v>
      </c>
    </row>
    <row r="9" spans="1:7">
      <c r="A9" s="3">
        <v>8</v>
      </c>
      <c r="B9" s="3">
        <v>66</v>
      </c>
      <c r="C9" s="10" t="s">
        <v>33</v>
      </c>
      <c r="D9" s="3" t="s">
        <v>34</v>
      </c>
      <c r="E9" s="3" t="s">
        <v>11</v>
      </c>
      <c r="F9" s="2" t="s">
        <v>32</v>
      </c>
      <c r="G9" s="5" t="s">
        <v>12</v>
      </c>
    </row>
    <row r="10" spans="1:7">
      <c r="A10" s="3">
        <v>9</v>
      </c>
      <c r="B10" s="3">
        <v>93</v>
      </c>
      <c r="C10" s="10" t="s">
        <v>48</v>
      </c>
      <c r="D10" s="3" t="s">
        <v>17</v>
      </c>
      <c r="E10" s="3" t="s">
        <v>11</v>
      </c>
      <c r="F10" s="2" t="s">
        <v>32</v>
      </c>
      <c r="G10" s="5" t="s">
        <v>12</v>
      </c>
    </row>
    <row r="11" spans="1:7">
      <c r="A11" s="3">
        <v>10</v>
      </c>
      <c r="B11" s="15">
        <v>22</v>
      </c>
      <c r="C11" s="16" t="s">
        <v>15</v>
      </c>
      <c r="D11" s="15" t="s">
        <v>16</v>
      </c>
      <c r="E11" s="15" t="s">
        <v>11</v>
      </c>
      <c r="F11" s="2" t="s">
        <v>32</v>
      </c>
      <c r="G11" s="17" t="s">
        <v>29</v>
      </c>
    </row>
    <row r="12" spans="1:7">
      <c r="A12" s="3">
        <v>11</v>
      </c>
      <c r="B12" s="6">
        <v>9</v>
      </c>
      <c r="C12" s="7" t="s">
        <v>30</v>
      </c>
      <c r="D12" s="6" t="s">
        <v>31</v>
      </c>
      <c r="E12" s="6" t="s">
        <v>11</v>
      </c>
      <c r="F12" s="8" t="s">
        <v>13</v>
      </c>
      <c r="G12" s="9"/>
    </row>
    <row r="13" spans="1:7">
      <c r="A13" s="3">
        <v>12</v>
      </c>
      <c r="B13" s="11">
        <v>96</v>
      </c>
      <c r="C13" s="12" t="s">
        <v>25</v>
      </c>
      <c r="D13" s="11" t="s">
        <v>10</v>
      </c>
      <c r="E13" s="11" t="s">
        <v>11</v>
      </c>
      <c r="F13" s="13" t="s">
        <v>13</v>
      </c>
      <c r="G13" s="14" t="s">
        <v>12</v>
      </c>
    </row>
    <row r="14" spans="1:7">
      <c r="A14" s="3">
        <v>13</v>
      </c>
      <c r="B14" s="3">
        <v>10</v>
      </c>
      <c r="C14" s="10" t="s">
        <v>24</v>
      </c>
      <c r="D14" s="3" t="s">
        <v>14</v>
      </c>
      <c r="E14" s="3" t="s">
        <v>11</v>
      </c>
      <c r="F14" s="2" t="s">
        <v>13</v>
      </c>
      <c r="G14" s="5" t="s">
        <v>29</v>
      </c>
    </row>
    <row r="15" spans="1:7">
      <c r="A15" s="3">
        <v>14</v>
      </c>
      <c r="B15" s="6">
        <v>14</v>
      </c>
      <c r="C15" s="7" t="s">
        <v>23</v>
      </c>
      <c r="D15" s="6" t="s">
        <v>53</v>
      </c>
      <c r="E15" s="6" t="s">
        <v>11</v>
      </c>
      <c r="F15" s="8" t="s">
        <v>13</v>
      </c>
      <c r="G15" s="9"/>
    </row>
    <row r="16" spans="1:7">
      <c r="A16" s="3">
        <v>15</v>
      </c>
      <c r="B16" s="6">
        <v>99</v>
      </c>
      <c r="C16" s="7" t="s">
        <v>52</v>
      </c>
      <c r="D16" s="6" t="s">
        <v>10</v>
      </c>
      <c r="E16" s="6" t="s">
        <v>11</v>
      </c>
      <c r="F16" s="8" t="s">
        <v>13</v>
      </c>
      <c r="G16" s="9"/>
    </row>
    <row r="17" spans="1:7">
      <c r="A17" s="3">
        <v>16</v>
      </c>
      <c r="B17" s="3">
        <v>92</v>
      </c>
      <c r="C17" s="10" t="s">
        <v>22</v>
      </c>
      <c r="D17" s="3" t="s">
        <v>17</v>
      </c>
      <c r="E17" s="3" t="s">
        <v>11</v>
      </c>
      <c r="F17" s="2" t="s">
        <v>13</v>
      </c>
      <c r="G17" s="5" t="s">
        <v>12</v>
      </c>
    </row>
    <row r="18" spans="1:7">
      <c r="A18" s="3">
        <v>17</v>
      </c>
      <c r="B18" s="3">
        <v>7</v>
      </c>
      <c r="C18" s="10" t="s">
        <v>21</v>
      </c>
      <c r="D18" s="3" t="s">
        <v>18</v>
      </c>
      <c r="E18" s="3" t="s">
        <v>11</v>
      </c>
      <c r="F18" s="2" t="s">
        <v>19</v>
      </c>
      <c r="G18" s="5" t="s">
        <v>29</v>
      </c>
    </row>
    <row r="19" spans="1:7">
      <c r="A19" s="3">
        <v>18</v>
      </c>
      <c r="B19" s="6">
        <v>28</v>
      </c>
      <c r="C19" s="10" t="s">
        <v>20</v>
      </c>
      <c r="D19" s="3" t="s">
        <v>18</v>
      </c>
      <c r="E19" s="3" t="s">
        <v>11</v>
      </c>
      <c r="F19" s="2" t="s">
        <v>19</v>
      </c>
      <c r="G19" s="5" t="s">
        <v>29</v>
      </c>
    </row>
    <row r="20" spans="1:7" ht="26">
      <c r="A20" s="3">
        <v>19</v>
      </c>
      <c r="B20" s="3">
        <v>4</v>
      </c>
      <c r="C20" s="10" t="s">
        <v>28</v>
      </c>
      <c r="D20" s="3" t="s">
        <v>5</v>
      </c>
      <c r="E20" s="3" t="s">
        <v>4</v>
      </c>
      <c r="G20" s="5" t="s">
        <v>7</v>
      </c>
    </row>
    <row r="21" spans="1:7" ht="26">
      <c r="A21" s="3">
        <v>20</v>
      </c>
      <c r="B21" s="3">
        <v>5</v>
      </c>
      <c r="C21" s="10" t="s">
        <v>50</v>
      </c>
      <c r="D21" s="3" t="s">
        <v>46</v>
      </c>
      <c r="E21" s="3" t="s">
        <v>4</v>
      </c>
    </row>
    <row r="22" spans="1:7" ht="26">
      <c r="A22" s="3">
        <v>21</v>
      </c>
      <c r="B22" s="6">
        <v>7</v>
      </c>
      <c r="C22" s="4" t="s">
        <v>26</v>
      </c>
      <c r="D22" s="6" t="s">
        <v>9</v>
      </c>
      <c r="E22" s="6" t="s">
        <v>4</v>
      </c>
      <c r="F22" s="8"/>
      <c r="G22" s="9"/>
    </row>
    <row r="23" spans="1:7" ht="26">
      <c r="A23" s="3">
        <v>22</v>
      </c>
      <c r="B23" s="3">
        <v>8</v>
      </c>
      <c r="C23" s="4" t="s">
        <v>35</v>
      </c>
      <c r="D23" s="3" t="s">
        <v>36</v>
      </c>
      <c r="E23" s="3" t="s">
        <v>4</v>
      </c>
      <c r="G23" s="5" t="s">
        <v>42</v>
      </c>
    </row>
    <row r="24" spans="1:7" ht="26">
      <c r="A24" s="3">
        <v>23</v>
      </c>
      <c r="B24" s="3">
        <v>3</v>
      </c>
      <c r="C24" s="4" t="s">
        <v>51</v>
      </c>
      <c r="D24" s="3" t="s">
        <v>6</v>
      </c>
      <c r="E24" s="3" t="s">
        <v>4</v>
      </c>
      <c r="G24" s="5" t="s">
        <v>7</v>
      </c>
    </row>
    <row r="25" spans="1:7" ht="26">
      <c r="A25" s="3">
        <v>24</v>
      </c>
      <c r="B25" s="3">
        <v>69</v>
      </c>
      <c r="C25" s="4" t="s">
        <v>49</v>
      </c>
      <c r="D25" s="3" t="s">
        <v>8</v>
      </c>
      <c r="E25" s="3" t="s">
        <v>4</v>
      </c>
    </row>
  </sheetData>
  <phoneticPr fontId="3" type="noConversion"/>
  <pageMargins left="0.70000000000000007" right="0.70000000000000007" top="0.75000000000000011" bottom="0.75000000000000011" header="0.30000000000000004" footer="0.3000000000000000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"/>
  <sheetViews>
    <sheetView workbookViewId="0">
      <pane xSplit="2" topLeftCell="AI1" activePane="topRight" state="frozen"/>
      <selection pane="topRight" activeCell="AO3" sqref="AO3:AO20"/>
    </sheetView>
  </sheetViews>
  <sheetFormatPr baseColWidth="10" defaultColWidth="8.83203125" defaultRowHeight="13" x14ac:dyDescent="0"/>
  <cols>
    <col min="1" max="1" width="2.1640625" style="3" customWidth="1"/>
    <col min="2" max="2" width="10.83203125" style="3" bestFit="1" customWidth="1"/>
    <col min="3" max="3" width="21.6640625" style="1" bestFit="1" customWidth="1"/>
    <col min="4" max="4" width="12.33203125" style="3" bestFit="1" customWidth="1"/>
    <col min="5" max="5" width="13.5" style="2" customWidth="1"/>
    <col min="6" max="6" width="10" style="1" customWidth="1"/>
    <col min="7" max="7" width="9.33203125" style="1" customWidth="1"/>
    <col min="8" max="8" width="8.83203125" style="1" customWidth="1"/>
    <col min="9" max="9" width="13.5" style="32" customWidth="1"/>
    <col min="10" max="10" width="11.1640625" style="1" customWidth="1"/>
    <col min="11" max="11" width="10.33203125" style="1" customWidth="1"/>
    <col min="12" max="12" width="13.5" style="1" customWidth="1"/>
    <col min="13" max="13" width="11.33203125" style="1" customWidth="1"/>
    <col min="14" max="16" width="13.5" style="1" customWidth="1"/>
    <col min="17" max="17" width="14" style="1" customWidth="1"/>
    <col min="18" max="18" width="12.83203125" style="1" customWidth="1"/>
    <col min="19" max="19" width="13" style="1" customWidth="1"/>
    <col min="20" max="20" width="15.5" style="1" customWidth="1"/>
    <col min="21" max="21" width="11.1640625" style="1" customWidth="1"/>
    <col min="22" max="22" width="11.33203125" style="1" customWidth="1"/>
    <col min="23" max="23" width="13.1640625" style="1" customWidth="1"/>
    <col min="24" max="24" width="11.33203125" style="1" customWidth="1"/>
    <col min="25" max="27" width="13.5" style="1" customWidth="1"/>
    <col min="28" max="28" width="14.83203125" style="1" customWidth="1"/>
    <col min="29" max="29" width="14" style="1" customWidth="1"/>
    <col min="30" max="30" width="13.83203125" style="1" customWidth="1"/>
    <col min="31" max="31" width="13" style="1" customWidth="1"/>
    <col min="32" max="32" width="15.5" style="1" customWidth="1"/>
    <col min="33" max="33" width="15.33203125" style="1" customWidth="1"/>
    <col min="34" max="34" width="15.1640625" style="1" customWidth="1"/>
    <col min="35" max="35" width="12.83203125" style="1" customWidth="1"/>
    <col min="36" max="36" width="11.33203125" style="1" customWidth="1"/>
    <col min="37" max="39" width="13.5" style="1" customWidth="1"/>
    <col min="40" max="40" width="14" style="1" customWidth="1"/>
    <col min="41" max="41" width="17.1640625" style="1" customWidth="1"/>
    <col min="42" max="42" width="15.5" style="1" customWidth="1"/>
    <col min="43" max="44" width="18.5" style="1" customWidth="1"/>
    <col min="45" max="45" width="17.1640625" style="1" customWidth="1"/>
    <col min="46" max="16384" width="8.83203125" style="1"/>
  </cols>
  <sheetData>
    <row r="1" spans="1:45">
      <c r="G1" s="170" t="s">
        <v>69</v>
      </c>
      <c r="H1" s="171"/>
      <c r="I1" s="171"/>
      <c r="J1" s="171"/>
      <c r="K1" s="171"/>
      <c r="L1" s="171"/>
      <c r="M1" s="171"/>
      <c r="N1" s="171"/>
      <c r="O1" s="171"/>
      <c r="P1" s="171"/>
      <c r="Q1" s="21"/>
      <c r="R1" s="170" t="s">
        <v>71</v>
      </c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 t="s">
        <v>73</v>
      </c>
      <c r="AE1" s="171"/>
      <c r="AF1" s="171"/>
      <c r="AG1" s="171"/>
      <c r="AH1" s="171"/>
      <c r="AI1" s="171"/>
      <c r="AJ1" s="171"/>
      <c r="AK1" s="171"/>
      <c r="AL1" s="171"/>
      <c r="AM1" s="171"/>
      <c r="AN1" s="171"/>
    </row>
    <row r="2" spans="1:45" s="20" customFormat="1" ht="39">
      <c r="A2" s="19" t="s">
        <v>55</v>
      </c>
      <c r="B2" s="19" t="s">
        <v>56</v>
      </c>
      <c r="C2" s="19" t="s">
        <v>57</v>
      </c>
      <c r="D2" s="19" t="s">
        <v>59</v>
      </c>
      <c r="E2" s="19" t="s">
        <v>60</v>
      </c>
      <c r="F2" s="20" t="s">
        <v>63</v>
      </c>
      <c r="G2" s="20" t="s">
        <v>64</v>
      </c>
      <c r="H2" s="20" t="s">
        <v>65</v>
      </c>
      <c r="I2" s="33" t="s">
        <v>66</v>
      </c>
      <c r="J2" s="20" t="s">
        <v>67</v>
      </c>
      <c r="K2" s="20" t="s">
        <v>68</v>
      </c>
      <c r="L2" s="33" t="s">
        <v>66</v>
      </c>
      <c r="M2" s="20" t="s">
        <v>62</v>
      </c>
      <c r="N2" s="20" t="s">
        <v>70</v>
      </c>
      <c r="O2" s="20" t="s">
        <v>84</v>
      </c>
      <c r="P2" s="20" t="s">
        <v>85</v>
      </c>
      <c r="Q2" s="37" t="s">
        <v>81</v>
      </c>
      <c r="R2" s="20" t="s">
        <v>72</v>
      </c>
      <c r="S2" s="20" t="s">
        <v>65</v>
      </c>
      <c r="T2" s="46" t="s">
        <v>66</v>
      </c>
      <c r="U2" s="20" t="s">
        <v>67</v>
      </c>
      <c r="V2" s="20" t="s">
        <v>68</v>
      </c>
      <c r="W2" s="46" t="s">
        <v>66</v>
      </c>
      <c r="X2" s="50" t="s">
        <v>62</v>
      </c>
      <c r="Y2" s="52" t="s">
        <v>77</v>
      </c>
      <c r="Z2" s="20" t="s">
        <v>84</v>
      </c>
      <c r="AA2" s="20" t="s">
        <v>85</v>
      </c>
      <c r="AB2" s="20" t="s">
        <v>133</v>
      </c>
      <c r="AC2" s="52" t="s">
        <v>76</v>
      </c>
      <c r="AD2" s="46" t="s">
        <v>64</v>
      </c>
      <c r="AE2" s="20" t="s">
        <v>65</v>
      </c>
      <c r="AF2" s="46" t="s">
        <v>66</v>
      </c>
      <c r="AG2" s="46" t="s">
        <v>67</v>
      </c>
      <c r="AH2" s="20" t="s">
        <v>68</v>
      </c>
      <c r="AI2" s="20" t="s">
        <v>66</v>
      </c>
      <c r="AJ2" s="20" t="s">
        <v>62</v>
      </c>
      <c r="AK2" s="52" t="s">
        <v>74</v>
      </c>
      <c r="AL2" s="20" t="s">
        <v>84</v>
      </c>
      <c r="AM2" s="20" t="s">
        <v>86</v>
      </c>
      <c r="AN2" s="52" t="s">
        <v>75</v>
      </c>
      <c r="AO2" s="41" t="s">
        <v>79</v>
      </c>
      <c r="AP2" s="20" t="s">
        <v>89</v>
      </c>
      <c r="AQ2" s="20" t="s">
        <v>90</v>
      </c>
      <c r="AR2" s="20" t="s">
        <v>91</v>
      </c>
    </row>
    <row r="3" spans="1:45" ht="26">
      <c r="A3" s="3">
        <v>1</v>
      </c>
      <c r="B3" s="45">
        <v>252</v>
      </c>
      <c r="C3" s="4" t="s">
        <v>44</v>
      </c>
      <c r="D3" s="3" t="s">
        <v>1</v>
      </c>
      <c r="F3" s="23">
        <v>2.7314814814814819E-3</v>
      </c>
      <c r="G3" s="28">
        <v>0.59375</v>
      </c>
      <c r="H3" s="28">
        <v>0.59375</v>
      </c>
      <c r="I3" s="34">
        <f>G3-H3</f>
        <v>0</v>
      </c>
      <c r="J3" s="28">
        <v>0.59722222222222221</v>
      </c>
      <c r="K3" s="28">
        <v>0.59722222222222221</v>
      </c>
      <c r="L3" s="34">
        <f>J3-K3</f>
        <v>0</v>
      </c>
      <c r="M3" s="30">
        <v>0.63254629629629633</v>
      </c>
      <c r="N3" s="30">
        <f>M3-K3</f>
        <v>3.5324074074074119E-2</v>
      </c>
      <c r="O3" s="30">
        <v>0</v>
      </c>
      <c r="P3" s="28">
        <v>0</v>
      </c>
      <c r="Q3" s="38">
        <f>F3+N3+I3+L3+O3+P3</f>
        <v>3.8055555555555599E-2</v>
      </c>
      <c r="R3" s="28">
        <v>0.64652777777777781</v>
      </c>
      <c r="S3" s="28">
        <v>0.64652777777777781</v>
      </c>
      <c r="T3" s="48">
        <f>S3-R3</f>
        <v>0</v>
      </c>
      <c r="U3" s="29">
        <v>0.65</v>
      </c>
      <c r="V3" s="29">
        <v>0.65</v>
      </c>
      <c r="W3" s="47">
        <f>V3-U3</f>
        <v>0</v>
      </c>
      <c r="X3" s="51">
        <v>0.69062499999999993</v>
      </c>
      <c r="Y3" s="53">
        <f>X3-V3</f>
        <v>4.0624999999999911E-2</v>
      </c>
      <c r="Z3" s="36">
        <v>0</v>
      </c>
      <c r="AA3" s="30">
        <v>0</v>
      </c>
      <c r="AB3" s="30"/>
      <c r="AC3" s="53">
        <f>Y3+T3+W3+Z3+AA3</f>
        <v>4.0624999999999911E-2</v>
      </c>
      <c r="AD3" s="47">
        <v>0.70416666666666661</v>
      </c>
      <c r="AE3" s="29">
        <v>0.70486111111111116</v>
      </c>
      <c r="AF3" s="47">
        <f>AE3-AD3</f>
        <v>6.94444444444553E-4</v>
      </c>
      <c r="AG3" s="47">
        <v>0.70833333333333337</v>
      </c>
      <c r="AH3" s="29">
        <v>0.70833333333333337</v>
      </c>
      <c r="AI3" s="29">
        <f>AH3-AG3</f>
        <v>0</v>
      </c>
      <c r="AJ3" s="1" t="s">
        <v>83</v>
      </c>
      <c r="AK3" s="53" t="s">
        <v>82</v>
      </c>
      <c r="AL3" s="30">
        <v>0</v>
      </c>
      <c r="AM3" s="30">
        <v>0</v>
      </c>
      <c r="AN3" s="53" t="s">
        <v>82</v>
      </c>
      <c r="AO3" s="42" t="s">
        <v>83</v>
      </c>
      <c r="AP3" s="30">
        <f>O3+Z3+AL3</f>
        <v>0</v>
      </c>
      <c r="AQ3" s="59">
        <v>0</v>
      </c>
      <c r="AR3" s="60" t="s">
        <v>83</v>
      </c>
    </row>
    <row r="4" spans="1:45" ht="26">
      <c r="A4" s="3">
        <v>2</v>
      </c>
      <c r="B4" s="25">
        <v>33</v>
      </c>
      <c r="C4" s="7" t="s">
        <v>41</v>
      </c>
      <c r="D4" s="6" t="s">
        <v>1</v>
      </c>
      <c r="E4" s="8"/>
      <c r="F4" s="23">
        <v>3.1481481481481482E-3</v>
      </c>
      <c r="G4" s="28">
        <v>0.59444444444444444</v>
      </c>
      <c r="H4" s="28">
        <v>0.59444444444444444</v>
      </c>
      <c r="I4" s="34">
        <f t="shared" ref="I4:I20" si="0">G4-H4</f>
        <v>0</v>
      </c>
      <c r="J4" s="28">
        <v>0.59791666666666665</v>
      </c>
      <c r="K4" s="28">
        <v>0.59791666666666665</v>
      </c>
      <c r="L4" s="34">
        <f t="shared" ref="L4:L20" si="1">J4-K4</f>
        <v>0</v>
      </c>
      <c r="M4" s="30">
        <v>0.63472222222222219</v>
      </c>
      <c r="N4" s="30">
        <f t="shared" ref="N4:N20" si="2">M4-K4</f>
        <v>3.6805555555555536E-2</v>
      </c>
      <c r="O4" s="53">
        <v>6.2499999999999995E-3</v>
      </c>
      <c r="P4" s="28">
        <v>0</v>
      </c>
      <c r="Q4" s="38">
        <f t="shared" ref="Q4:Q20" si="3">F4+N4+I4+L4+O4+P4</f>
        <v>4.6203703703703684E-2</v>
      </c>
      <c r="R4" s="28">
        <v>0.64930555555555558</v>
      </c>
      <c r="S4" s="28">
        <v>0.65</v>
      </c>
      <c r="T4" s="49">
        <f t="shared" ref="T4:T20" si="4">S4-R4</f>
        <v>6.9444444444444198E-4</v>
      </c>
      <c r="U4" s="29">
        <v>0.65347222222222223</v>
      </c>
      <c r="V4" s="29">
        <v>0.65347222222222223</v>
      </c>
      <c r="W4" s="47">
        <f t="shared" ref="W4:W20" si="5">V4-U4</f>
        <v>0</v>
      </c>
      <c r="X4" s="51">
        <v>0.68896990740740749</v>
      </c>
      <c r="Y4" s="53">
        <f t="shared" ref="Y4:Y20" si="6">X4-V4</f>
        <v>3.5497685185185257E-2</v>
      </c>
      <c r="Z4" s="57">
        <v>1.3888888888888889E-3</v>
      </c>
      <c r="AA4" s="30">
        <v>0</v>
      </c>
      <c r="AB4" s="30"/>
      <c r="AC4" s="53">
        <f t="shared" ref="AC4:AC20" si="7">Y4+T4+W4+Z4+AA4</f>
        <v>3.758101851851859E-2</v>
      </c>
      <c r="AD4" s="47">
        <v>0.70277777777777783</v>
      </c>
      <c r="AE4" s="29">
        <v>0.70208333333333339</v>
      </c>
      <c r="AF4" s="47">
        <v>1.3888888888888889E-3</v>
      </c>
      <c r="AG4" s="47">
        <v>0.7055555555555556</v>
      </c>
      <c r="AH4" s="29">
        <v>0.7055555555555556</v>
      </c>
      <c r="AI4" s="29">
        <f t="shared" ref="AI4:AI18" si="8">AH4-AG4</f>
        <v>0</v>
      </c>
      <c r="AJ4" s="36">
        <v>0.73798611111111112</v>
      </c>
      <c r="AK4" s="53">
        <f t="shared" ref="AK4:AK18" si="9">AJ4-AH4</f>
        <v>3.2430555555555518E-2</v>
      </c>
      <c r="AL4" s="53">
        <v>3.472222222222222E-3</v>
      </c>
      <c r="AM4" s="30">
        <v>0</v>
      </c>
      <c r="AN4" s="53">
        <f t="shared" ref="AN4:AN18" si="10">AK4+AF4+AI4+AL4+AM4</f>
        <v>3.7291666666666633E-2</v>
      </c>
      <c r="AO4" s="42">
        <f>AN4+AC4+Q4</f>
        <v>0.12107638888888891</v>
      </c>
      <c r="AP4" s="30">
        <f t="shared" ref="AP4:AP20" si="11">O4+Z4+AL4</f>
        <v>1.111111111111111E-2</v>
      </c>
      <c r="AQ4" s="59">
        <f>16*100</f>
        <v>1600</v>
      </c>
      <c r="AR4" s="59">
        <v>1600</v>
      </c>
    </row>
    <row r="5" spans="1:45" ht="26">
      <c r="A5" s="3">
        <v>3</v>
      </c>
      <c r="B5" s="24">
        <v>78</v>
      </c>
      <c r="C5" s="10" t="s">
        <v>40</v>
      </c>
      <c r="D5" s="3" t="s">
        <v>1</v>
      </c>
      <c r="F5" s="23">
        <v>3.2754629629629631E-3</v>
      </c>
      <c r="G5" s="28">
        <v>0.59513888888888888</v>
      </c>
      <c r="H5" s="28">
        <v>0.59513888888888888</v>
      </c>
      <c r="I5" s="34">
        <f t="shared" si="0"/>
        <v>0</v>
      </c>
      <c r="J5" s="28">
        <v>0.59861111111111109</v>
      </c>
      <c r="K5" s="28">
        <v>0.59861111111111109</v>
      </c>
      <c r="L5" s="34">
        <f t="shared" si="1"/>
        <v>0</v>
      </c>
      <c r="M5" s="30">
        <v>0.6434375</v>
      </c>
      <c r="N5" s="30">
        <f t="shared" si="2"/>
        <v>4.4826388888888902E-2</v>
      </c>
      <c r="O5" s="30">
        <v>0</v>
      </c>
      <c r="P5" s="28">
        <v>0</v>
      </c>
      <c r="Q5" s="38">
        <f>F5+N5+I5+L5+O5+P5</f>
        <v>4.8101851851851868E-2</v>
      </c>
      <c r="R5" s="28">
        <v>0.65763888888888888</v>
      </c>
      <c r="S5" s="28">
        <v>0.65763888888888888</v>
      </c>
      <c r="T5" s="48">
        <f t="shared" si="4"/>
        <v>0</v>
      </c>
      <c r="U5" s="29">
        <v>0.66111111111111109</v>
      </c>
      <c r="V5" s="29">
        <v>0.66111111111111109</v>
      </c>
      <c r="W5" s="47">
        <f t="shared" si="5"/>
        <v>0</v>
      </c>
      <c r="X5" s="51">
        <v>0.70174768518518515</v>
      </c>
      <c r="Y5" s="53">
        <f t="shared" si="6"/>
        <v>4.0636574074074061E-2</v>
      </c>
      <c r="Z5" s="36">
        <v>0</v>
      </c>
      <c r="AA5" s="30">
        <v>0</v>
      </c>
      <c r="AB5" s="30"/>
      <c r="AC5" s="53">
        <f t="shared" si="7"/>
        <v>4.0636574074074061E-2</v>
      </c>
      <c r="AD5" s="47">
        <v>0.71597222222222223</v>
      </c>
      <c r="AE5" s="29">
        <v>0.71597222222222223</v>
      </c>
      <c r="AF5" s="47">
        <f t="shared" ref="AF5:AF18" si="12">AE5-AD5</f>
        <v>0</v>
      </c>
      <c r="AG5" s="47">
        <v>0.71944444444444444</v>
      </c>
      <c r="AH5" s="29">
        <v>0.71944444444444444</v>
      </c>
      <c r="AI5" s="29">
        <f t="shared" si="8"/>
        <v>0</v>
      </c>
      <c r="AJ5" s="36">
        <v>0.75435185185185183</v>
      </c>
      <c r="AK5" s="53">
        <f t="shared" si="9"/>
        <v>3.4907407407407387E-2</v>
      </c>
      <c r="AL5" s="53">
        <v>1.3888888888888889E-3</v>
      </c>
      <c r="AM5" s="30">
        <v>0</v>
      </c>
      <c r="AN5" s="53">
        <f t="shared" si="10"/>
        <v>3.6296296296296278E-2</v>
      </c>
      <c r="AO5" s="42">
        <f t="shared" ref="AO5:AO20" si="13">AN5+AC5+Q5</f>
        <v>0.1250347222222222</v>
      </c>
      <c r="AP5" s="30">
        <f t="shared" si="11"/>
        <v>1.3888888888888889E-3</v>
      </c>
      <c r="AQ5" s="59">
        <f>2*100</f>
        <v>200</v>
      </c>
      <c r="AR5" s="148">
        <v>200</v>
      </c>
    </row>
    <row r="6" spans="1:45" ht="17">
      <c r="A6" s="3">
        <v>4</v>
      </c>
      <c r="B6" s="26">
        <v>111</v>
      </c>
      <c r="C6" s="12" t="s">
        <v>27</v>
      </c>
      <c r="D6" s="11" t="s">
        <v>2</v>
      </c>
      <c r="E6" s="13"/>
      <c r="F6" s="23">
        <v>3.1249999999999997E-3</v>
      </c>
      <c r="G6" s="28">
        <v>0.59583333333333333</v>
      </c>
      <c r="H6" s="28">
        <v>0.59583333333333333</v>
      </c>
      <c r="I6" s="34">
        <f t="shared" si="0"/>
        <v>0</v>
      </c>
      <c r="J6" s="28">
        <v>0.59930555555555554</v>
      </c>
      <c r="K6" s="28">
        <v>0.59930555555555554</v>
      </c>
      <c r="L6" s="34">
        <f t="shared" si="1"/>
        <v>0</v>
      </c>
      <c r="M6" s="30">
        <v>0.64049768518518524</v>
      </c>
      <c r="N6" s="30">
        <f t="shared" si="2"/>
        <v>4.1192129629629703E-2</v>
      </c>
      <c r="O6" s="53">
        <v>1.1111111111111112E-2</v>
      </c>
      <c r="P6" s="28">
        <v>0</v>
      </c>
      <c r="Q6" s="38">
        <f t="shared" si="3"/>
        <v>5.542824074074082E-2</v>
      </c>
      <c r="R6" s="28">
        <v>0.65416666666666667</v>
      </c>
      <c r="S6" s="28">
        <v>0.65416666666666667</v>
      </c>
      <c r="T6" s="48">
        <f t="shared" si="4"/>
        <v>0</v>
      </c>
      <c r="U6" s="29">
        <v>0.65763888888888888</v>
      </c>
      <c r="V6" s="29">
        <v>0.65763888888888888</v>
      </c>
      <c r="W6" s="47">
        <f t="shared" si="5"/>
        <v>0</v>
      </c>
      <c r="X6" s="51">
        <v>0.69092592592592583</v>
      </c>
      <c r="Y6" s="53">
        <f t="shared" si="6"/>
        <v>3.3287037037036948E-2</v>
      </c>
      <c r="Z6" s="57">
        <v>2.8472222222222222E-2</v>
      </c>
      <c r="AA6" s="30">
        <v>0</v>
      </c>
      <c r="AB6" s="30"/>
      <c r="AC6" s="53">
        <f t="shared" si="7"/>
        <v>6.1759259259259167E-2</v>
      </c>
      <c r="AD6" s="47">
        <v>0.70486111111111116</v>
      </c>
      <c r="AE6" s="29">
        <v>0.70486111111111116</v>
      </c>
      <c r="AF6" s="47">
        <f t="shared" si="12"/>
        <v>0</v>
      </c>
      <c r="AG6" s="47">
        <v>0.7090277777777777</v>
      </c>
      <c r="AH6" s="29">
        <v>0.7090277777777777</v>
      </c>
      <c r="AI6" s="29">
        <f t="shared" si="8"/>
        <v>0</v>
      </c>
      <c r="AJ6" s="36">
        <v>0.74230324074074072</v>
      </c>
      <c r="AK6" s="53">
        <f t="shared" si="9"/>
        <v>3.3275462962963021E-2</v>
      </c>
      <c r="AL6" s="54">
        <v>0</v>
      </c>
      <c r="AM6" s="30">
        <v>0</v>
      </c>
      <c r="AN6" s="53">
        <f t="shared" si="10"/>
        <v>3.3275462962963021E-2</v>
      </c>
      <c r="AO6" s="42">
        <f t="shared" si="13"/>
        <v>0.15046296296296302</v>
      </c>
      <c r="AP6" s="30">
        <f t="shared" si="11"/>
        <v>3.9583333333333331E-2</v>
      </c>
      <c r="AQ6" s="59">
        <f>57*100</f>
        <v>5700</v>
      </c>
      <c r="AR6" s="62"/>
    </row>
    <row r="7" spans="1:45" ht="17">
      <c r="A7" s="3">
        <v>5</v>
      </c>
      <c r="B7" s="25">
        <v>6</v>
      </c>
      <c r="C7" s="7" t="s">
        <v>38</v>
      </c>
      <c r="D7" s="6" t="s">
        <v>2</v>
      </c>
      <c r="E7" s="8"/>
      <c r="F7" s="23">
        <v>2.7546296296296294E-3</v>
      </c>
      <c r="G7" s="28">
        <v>0.59652777777777777</v>
      </c>
      <c r="H7" s="28">
        <v>0.59652777777777777</v>
      </c>
      <c r="I7" s="34">
        <f t="shared" si="0"/>
        <v>0</v>
      </c>
      <c r="J7" s="28">
        <v>0.6</v>
      </c>
      <c r="K7" s="28">
        <v>0.6</v>
      </c>
      <c r="L7" s="34">
        <f t="shared" si="1"/>
        <v>0</v>
      </c>
      <c r="M7" s="30">
        <v>0.63424768518518515</v>
      </c>
      <c r="N7" s="30">
        <f t="shared" si="2"/>
        <v>3.4247685185185173E-2</v>
      </c>
      <c r="O7" s="53">
        <v>4.5833333333333337E-2</v>
      </c>
      <c r="P7" s="28">
        <v>0</v>
      </c>
      <c r="Q7" s="38">
        <f t="shared" si="3"/>
        <v>8.2835648148148144E-2</v>
      </c>
      <c r="R7" s="28">
        <v>0.64861111111111114</v>
      </c>
      <c r="S7" s="28">
        <v>0.64861111111111114</v>
      </c>
      <c r="T7" s="48">
        <f t="shared" si="4"/>
        <v>0</v>
      </c>
      <c r="U7" s="29">
        <v>0.65208333333333335</v>
      </c>
      <c r="V7" s="29">
        <v>0.65208333333333335</v>
      </c>
      <c r="W7" s="47">
        <f t="shared" si="5"/>
        <v>0</v>
      </c>
      <c r="X7" s="51">
        <v>0.6841666666666667</v>
      </c>
      <c r="Y7" s="53">
        <f t="shared" si="6"/>
        <v>3.2083333333333353E-2</v>
      </c>
      <c r="Z7" s="36">
        <v>0</v>
      </c>
      <c r="AA7" s="30">
        <v>0</v>
      </c>
      <c r="AB7" s="30"/>
      <c r="AC7" s="53">
        <f t="shared" si="7"/>
        <v>3.2083333333333353E-2</v>
      </c>
      <c r="AD7" s="47">
        <v>0.69791666666666663</v>
      </c>
      <c r="AE7" s="29">
        <v>0.69791666666666663</v>
      </c>
      <c r="AF7" s="47">
        <f t="shared" si="12"/>
        <v>0</v>
      </c>
      <c r="AG7" s="47">
        <v>0.70138888888888884</v>
      </c>
      <c r="AH7" s="29">
        <v>0.70138888888888884</v>
      </c>
      <c r="AI7" s="29">
        <f t="shared" si="8"/>
        <v>0</v>
      </c>
      <c r="AJ7" s="36">
        <v>0.73277777777777775</v>
      </c>
      <c r="AK7" s="53">
        <f t="shared" si="9"/>
        <v>3.1388888888888911E-2</v>
      </c>
      <c r="AL7" s="30">
        <v>0</v>
      </c>
      <c r="AM7" s="30">
        <v>0</v>
      </c>
      <c r="AN7" s="53">
        <f t="shared" si="10"/>
        <v>3.1388888888888911E-2</v>
      </c>
      <c r="AO7" s="42">
        <f t="shared" si="13"/>
        <v>0.14630787037037041</v>
      </c>
      <c r="AP7" s="30">
        <f t="shared" si="11"/>
        <v>4.5833333333333337E-2</v>
      </c>
      <c r="AQ7" s="59">
        <f>66*100</f>
        <v>6600</v>
      </c>
      <c r="AR7" s="62"/>
    </row>
    <row r="8" spans="1:45" ht="17">
      <c r="A8" s="3">
        <v>6</v>
      </c>
      <c r="B8" s="24">
        <v>11</v>
      </c>
      <c r="C8" s="10" t="s">
        <v>43</v>
      </c>
      <c r="D8" s="3" t="s">
        <v>2</v>
      </c>
      <c r="F8" s="23">
        <v>3.0555555555555557E-3</v>
      </c>
      <c r="G8" s="28">
        <v>0.59722222222222221</v>
      </c>
      <c r="H8" s="28">
        <v>0.59722222222222221</v>
      </c>
      <c r="I8" s="34">
        <f t="shared" si="0"/>
        <v>0</v>
      </c>
      <c r="J8" s="28">
        <v>0.60069444444444442</v>
      </c>
      <c r="K8" s="28">
        <v>0.60069444444444442</v>
      </c>
      <c r="L8" s="34">
        <f t="shared" si="1"/>
        <v>0</v>
      </c>
      <c r="M8" s="30">
        <v>0.64445601851851853</v>
      </c>
      <c r="N8" s="30">
        <f t="shared" si="2"/>
        <v>4.3761574074074105E-2</v>
      </c>
      <c r="O8" s="56">
        <v>3.9583333333333331E-2</v>
      </c>
      <c r="P8" s="28">
        <v>0</v>
      </c>
      <c r="Q8" s="38">
        <f t="shared" si="3"/>
        <v>8.6400462962962998E-2</v>
      </c>
      <c r="R8" s="28">
        <v>0.65833333333333333</v>
      </c>
      <c r="S8" s="28">
        <v>0.65833333333333333</v>
      </c>
      <c r="T8" s="48">
        <f t="shared" si="4"/>
        <v>0</v>
      </c>
      <c r="U8" s="29">
        <v>0.66180555555555554</v>
      </c>
      <c r="V8" s="29">
        <v>0.66180555555555554</v>
      </c>
      <c r="W8" s="47">
        <f t="shared" si="5"/>
        <v>0</v>
      </c>
      <c r="X8" s="51">
        <v>0.69885416666666667</v>
      </c>
      <c r="Y8" s="53">
        <f t="shared" si="6"/>
        <v>3.7048611111111129E-2</v>
      </c>
      <c r="Z8" s="36">
        <v>0</v>
      </c>
      <c r="AA8" s="30">
        <v>0</v>
      </c>
      <c r="AB8" s="30"/>
      <c r="AC8" s="53">
        <f t="shared" si="7"/>
        <v>3.7048611111111129E-2</v>
      </c>
      <c r="AD8" s="47">
        <v>0.71250000000000002</v>
      </c>
      <c r="AE8" s="29">
        <v>0.71250000000000002</v>
      </c>
      <c r="AF8" s="47">
        <f t="shared" si="12"/>
        <v>0</v>
      </c>
      <c r="AG8" s="47">
        <v>0.71597222222222223</v>
      </c>
      <c r="AH8" s="29">
        <v>0.71597222222222223</v>
      </c>
      <c r="AI8" s="29">
        <f t="shared" si="8"/>
        <v>0</v>
      </c>
      <c r="AJ8" s="36">
        <v>0.76954861111111106</v>
      </c>
      <c r="AK8" s="53">
        <f t="shared" si="9"/>
        <v>5.3576388888888826E-2</v>
      </c>
      <c r="AL8" s="30">
        <v>0</v>
      </c>
      <c r="AM8" s="30">
        <v>0</v>
      </c>
      <c r="AN8" s="53">
        <f t="shared" si="10"/>
        <v>5.3576388888888826E-2</v>
      </c>
      <c r="AO8" s="42">
        <f t="shared" si="13"/>
        <v>0.17702546296296295</v>
      </c>
      <c r="AP8" s="30">
        <f t="shared" si="11"/>
        <v>3.9583333333333331E-2</v>
      </c>
      <c r="AQ8" s="59">
        <f>57*100</f>
        <v>5700</v>
      </c>
      <c r="AR8" s="62"/>
    </row>
    <row r="9" spans="1:45" ht="17">
      <c r="A9" s="3">
        <v>7</v>
      </c>
      <c r="B9" s="24">
        <v>18</v>
      </c>
      <c r="C9" s="10" t="s">
        <v>45</v>
      </c>
      <c r="D9" s="3" t="s">
        <v>2</v>
      </c>
      <c r="F9" s="23">
        <v>3.5763888888888894E-3</v>
      </c>
      <c r="G9" s="28">
        <v>0.59791666666666665</v>
      </c>
      <c r="H9" s="28">
        <v>0.59861111111111109</v>
      </c>
      <c r="I9" s="35">
        <v>6.9444444444444447E-4</v>
      </c>
      <c r="J9" s="28">
        <v>0.6020833333333333</v>
      </c>
      <c r="K9" s="28">
        <v>0.6020833333333333</v>
      </c>
      <c r="L9" s="34">
        <f t="shared" si="1"/>
        <v>0</v>
      </c>
      <c r="M9" s="30">
        <v>0.64768518518518514</v>
      </c>
      <c r="N9" s="30">
        <f t="shared" si="2"/>
        <v>4.5601851851851838E-2</v>
      </c>
      <c r="O9" s="30">
        <v>0</v>
      </c>
      <c r="P9" s="28">
        <v>0</v>
      </c>
      <c r="Q9" s="38">
        <f t="shared" si="3"/>
        <v>4.9872685185185173E-2</v>
      </c>
      <c r="R9" s="28">
        <v>0.66180555555555554</v>
      </c>
      <c r="S9" s="28">
        <v>0.66180555555555554</v>
      </c>
      <c r="T9" s="48">
        <f t="shared" si="4"/>
        <v>0</v>
      </c>
      <c r="U9" s="29">
        <v>0.66527777777777775</v>
      </c>
      <c r="V9" s="29">
        <v>0.66527777777777775</v>
      </c>
      <c r="W9" s="47">
        <f t="shared" si="5"/>
        <v>0</v>
      </c>
      <c r="X9" s="51">
        <v>0.7064583333333333</v>
      </c>
      <c r="Y9" s="53">
        <f t="shared" si="6"/>
        <v>4.1180555555555554E-2</v>
      </c>
      <c r="Z9" s="36">
        <v>0</v>
      </c>
      <c r="AA9" s="30">
        <v>0</v>
      </c>
      <c r="AB9" s="30"/>
      <c r="AC9" s="53">
        <f t="shared" si="7"/>
        <v>4.1180555555555554E-2</v>
      </c>
      <c r="AD9" s="47">
        <v>0.72013888888888899</v>
      </c>
      <c r="AE9" s="29">
        <v>0.72013888888888899</v>
      </c>
      <c r="AF9" s="47">
        <f t="shared" si="12"/>
        <v>0</v>
      </c>
      <c r="AG9" s="47">
        <v>0.72361111111111109</v>
      </c>
      <c r="AH9" s="29">
        <v>0.72361111111111109</v>
      </c>
      <c r="AI9" s="29">
        <f t="shared" si="8"/>
        <v>0</v>
      </c>
      <c r="AJ9" s="36">
        <v>0.76437499999999992</v>
      </c>
      <c r="AK9" s="53">
        <f t="shared" si="9"/>
        <v>4.0763888888888822E-2</v>
      </c>
      <c r="AL9" s="30">
        <v>0</v>
      </c>
      <c r="AM9" s="30">
        <v>0</v>
      </c>
      <c r="AN9" s="53">
        <f t="shared" si="10"/>
        <v>4.0763888888888822E-2</v>
      </c>
      <c r="AO9" s="42">
        <f t="shared" si="13"/>
        <v>0.13181712962962955</v>
      </c>
      <c r="AP9" s="30">
        <f t="shared" si="11"/>
        <v>0</v>
      </c>
      <c r="AQ9" s="59">
        <f>0</f>
        <v>0</v>
      </c>
      <c r="AR9" s="60" t="s">
        <v>82</v>
      </c>
    </row>
    <row r="10" spans="1:45" ht="17">
      <c r="A10" s="3">
        <v>8</v>
      </c>
      <c r="B10" s="24">
        <v>66</v>
      </c>
      <c r="C10" s="10" t="s">
        <v>33</v>
      </c>
      <c r="D10" s="3" t="s">
        <v>11</v>
      </c>
      <c r="E10" s="2" t="s">
        <v>32</v>
      </c>
      <c r="F10" s="23">
        <v>3.2986111111111111E-3</v>
      </c>
      <c r="G10" s="28">
        <v>0.59861111111111109</v>
      </c>
      <c r="H10" s="28">
        <v>0.59791666666666665</v>
      </c>
      <c r="I10" s="35">
        <v>1.3888888888888889E-3</v>
      </c>
      <c r="J10" s="28">
        <v>0.60138888888888886</v>
      </c>
      <c r="K10" s="28">
        <v>0.60138888888888886</v>
      </c>
      <c r="L10" s="34">
        <f t="shared" si="1"/>
        <v>0</v>
      </c>
      <c r="M10" s="30">
        <v>0.6416898148148148</v>
      </c>
      <c r="N10" s="30">
        <f t="shared" si="2"/>
        <v>4.0300925925925934E-2</v>
      </c>
      <c r="O10" s="30">
        <v>0</v>
      </c>
      <c r="P10" s="28">
        <v>0</v>
      </c>
      <c r="Q10" s="38">
        <f t="shared" si="3"/>
        <v>4.4988425925925939E-2</v>
      </c>
      <c r="R10" s="28">
        <v>0.65555555555555556</v>
      </c>
      <c r="S10" s="28">
        <v>0.65555555555555556</v>
      </c>
      <c r="T10" s="48">
        <f t="shared" si="4"/>
        <v>0</v>
      </c>
      <c r="U10" s="29">
        <v>0.65902777777777777</v>
      </c>
      <c r="V10" s="29">
        <v>0.65902777777777777</v>
      </c>
      <c r="W10" s="47">
        <f t="shared" si="5"/>
        <v>0</v>
      </c>
      <c r="X10" s="51">
        <v>0.69660879629629635</v>
      </c>
      <c r="Y10" s="53">
        <f t="shared" si="6"/>
        <v>3.7581018518518583E-2</v>
      </c>
      <c r="Z10" s="57">
        <v>6.9444444444444441E-3</v>
      </c>
      <c r="AA10" s="30">
        <v>0</v>
      </c>
      <c r="AB10" s="30">
        <v>1.3888888888888889E-3</v>
      </c>
      <c r="AC10" s="53">
        <f>Y10+T10+W10+Z10+AA10-AB10</f>
        <v>4.313657407407414E-2</v>
      </c>
      <c r="AD10" s="47">
        <v>0.71111111111111114</v>
      </c>
      <c r="AE10" s="29">
        <v>0.71111111111111114</v>
      </c>
      <c r="AF10" s="47">
        <f t="shared" si="12"/>
        <v>0</v>
      </c>
      <c r="AG10" s="47">
        <v>0.71458333333333324</v>
      </c>
      <c r="AH10" s="29">
        <v>0.71458333333333324</v>
      </c>
      <c r="AI10" s="29">
        <f t="shared" si="8"/>
        <v>0</v>
      </c>
      <c r="AJ10" s="36">
        <v>0.74908564814814815</v>
      </c>
      <c r="AK10" s="53">
        <f t="shared" si="9"/>
        <v>3.4502314814814916E-2</v>
      </c>
      <c r="AL10" s="30">
        <v>0</v>
      </c>
      <c r="AM10" s="30">
        <v>0</v>
      </c>
      <c r="AN10" s="53">
        <f t="shared" si="10"/>
        <v>3.4502314814814916E-2</v>
      </c>
      <c r="AO10" s="42">
        <f t="shared" si="13"/>
        <v>0.12262731481481501</v>
      </c>
      <c r="AP10" s="30">
        <f t="shared" si="11"/>
        <v>6.9444444444444441E-3</v>
      </c>
      <c r="AQ10" s="59">
        <f>10*100</f>
        <v>1000</v>
      </c>
      <c r="AR10" s="59">
        <v>1000</v>
      </c>
      <c r="AS10" s="1" t="s">
        <v>93</v>
      </c>
    </row>
    <row r="11" spans="1:45" ht="17">
      <c r="A11" s="3">
        <v>9</v>
      </c>
      <c r="B11" s="24">
        <v>93</v>
      </c>
      <c r="C11" s="10" t="s">
        <v>48</v>
      </c>
      <c r="D11" s="3" t="s">
        <v>11</v>
      </c>
      <c r="E11" s="2" t="s">
        <v>32</v>
      </c>
      <c r="F11" s="23">
        <v>3.7500000000000003E-3</v>
      </c>
      <c r="G11" s="28">
        <v>0.59930555555555554</v>
      </c>
      <c r="H11" s="28">
        <v>0.59930555555555554</v>
      </c>
      <c r="I11" s="34">
        <f t="shared" si="0"/>
        <v>0</v>
      </c>
      <c r="J11" s="28">
        <v>0.60277777777777775</v>
      </c>
      <c r="K11" s="28">
        <v>0.60277777777777775</v>
      </c>
      <c r="L11" s="34">
        <f t="shared" si="1"/>
        <v>0</v>
      </c>
      <c r="M11" s="30">
        <v>0.64478009259259261</v>
      </c>
      <c r="N11" s="30">
        <f t="shared" si="2"/>
        <v>4.2002314814814867E-2</v>
      </c>
      <c r="O11" s="54">
        <v>0</v>
      </c>
      <c r="P11" s="28">
        <v>0</v>
      </c>
      <c r="Q11" s="38">
        <f t="shared" si="3"/>
        <v>4.5752314814814871E-2</v>
      </c>
      <c r="R11" s="28">
        <v>0.65972222222222221</v>
      </c>
      <c r="S11" s="28">
        <v>0.65972222222222221</v>
      </c>
      <c r="T11" s="48">
        <f t="shared" si="4"/>
        <v>0</v>
      </c>
      <c r="U11" s="29">
        <v>0.66319444444444442</v>
      </c>
      <c r="V11" s="29">
        <v>0.66319444444444442</v>
      </c>
      <c r="W11" s="47">
        <f t="shared" si="5"/>
        <v>0</v>
      </c>
      <c r="X11" s="51">
        <v>0.70239583333333344</v>
      </c>
      <c r="Y11" s="53">
        <f t="shared" si="6"/>
        <v>3.9201388888889022E-2</v>
      </c>
      <c r="Z11" s="36">
        <v>0</v>
      </c>
      <c r="AA11" s="30">
        <v>0</v>
      </c>
      <c r="AB11" s="30"/>
      <c r="AC11" s="53">
        <f t="shared" si="7"/>
        <v>3.9201388888889022E-2</v>
      </c>
      <c r="AD11" s="47">
        <v>0.71666666666666667</v>
      </c>
      <c r="AE11" s="29">
        <v>0.71666666666666667</v>
      </c>
      <c r="AF11" s="47">
        <f t="shared" si="12"/>
        <v>0</v>
      </c>
      <c r="AG11" s="47">
        <v>0.72013888888888899</v>
      </c>
      <c r="AH11" s="29">
        <v>0.72013888888888899</v>
      </c>
      <c r="AI11" s="29">
        <f t="shared" si="8"/>
        <v>0</v>
      </c>
      <c r="AJ11" s="36">
        <v>0.75868055555555547</v>
      </c>
      <c r="AK11" s="53">
        <f t="shared" si="9"/>
        <v>3.8541666666666474E-2</v>
      </c>
      <c r="AL11" s="30">
        <v>0</v>
      </c>
      <c r="AM11" s="30">
        <v>0</v>
      </c>
      <c r="AN11" s="53">
        <f t="shared" si="10"/>
        <v>3.8541666666666474E-2</v>
      </c>
      <c r="AO11" s="42">
        <f t="shared" si="13"/>
        <v>0.12349537037037037</v>
      </c>
      <c r="AP11" s="30">
        <f t="shared" si="11"/>
        <v>0</v>
      </c>
      <c r="AQ11" s="59">
        <f>0</f>
        <v>0</v>
      </c>
      <c r="AR11" s="60" t="s">
        <v>82</v>
      </c>
    </row>
    <row r="12" spans="1:45" ht="17">
      <c r="A12" s="3">
        <v>10</v>
      </c>
      <c r="B12" s="27">
        <v>22</v>
      </c>
      <c r="C12" s="16" t="s">
        <v>15</v>
      </c>
      <c r="D12" s="15" t="s">
        <v>11</v>
      </c>
      <c r="E12" s="2" t="s">
        <v>32</v>
      </c>
      <c r="F12" s="23">
        <v>3.5763888888888894E-3</v>
      </c>
      <c r="G12" s="28">
        <v>0.6</v>
      </c>
      <c r="H12" s="28">
        <v>0.60347222222222219</v>
      </c>
      <c r="I12" s="35">
        <v>3.472222222222222E-3</v>
      </c>
      <c r="J12" s="28">
        <v>0.6069444444444444</v>
      </c>
      <c r="K12" s="28">
        <v>0.6069444444444444</v>
      </c>
      <c r="L12" s="34">
        <f t="shared" si="1"/>
        <v>0</v>
      </c>
      <c r="M12" s="30">
        <v>0.64888888888888896</v>
      </c>
      <c r="N12" s="30">
        <f t="shared" si="2"/>
        <v>4.1944444444444562E-2</v>
      </c>
      <c r="O12" s="30">
        <v>0</v>
      </c>
      <c r="P12" s="28">
        <v>0</v>
      </c>
      <c r="Q12" s="38">
        <f t="shared" si="3"/>
        <v>4.8993055555555678E-2</v>
      </c>
      <c r="R12" s="28">
        <v>0.66319444444444442</v>
      </c>
      <c r="S12" s="28">
        <v>0.66388888888888886</v>
      </c>
      <c r="T12" s="49">
        <f t="shared" si="4"/>
        <v>6.9444444444444198E-4</v>
      </c>
      <c r="U12" s="29">
        <v>0.66805555555555562</v>
      </c>
      <c r="V12" s="29">
        <v>0.66805555555555562</v>
      </c>
      <c r="W12" s="47">
        <f t="shared" si="5"/>
        <v>0</v>
      </c>
      <c r="X12" s="51">
        <v>0.70964120370370365</v>
      </c>
      <c r="Y12" s="53">
        <f t="shared" si="6"/>
        <v>4.1585648148148024E-2</v>
      </c>
      <c r="Z12" s="36">
        <v>0</v>
      </c>
      <c r="AA12" s="30">
        <v>0</v>
      </c>
      <c r="AB12" s="30"/>
      <c r="AC12" s="53">
        <f t="shared" si="7"/>
        <v>4.2280092592592466E-2</v>
      </c>
      <c r="AD12" s="47">
        <v>0.72361111111111109</v>
      </c>
      <c r="AE12" s="29">
        <v>0.72361111111111109</v>
      </c>
      <c r="AF12" s="47">
        <f t="shared" si="12"/>
        <v>0</v>
      </c>
      <c r="AG12" s="47">
        <v>0.7270833333333333</v>
      </c>
      <c r="AH12" s="29">
        <v>0.7270833333333333</v>
      </c>
      <c r="AI12" s="29">
        <f t="shared" si="8"/>
        <v>0</v>
      </c>
      <c r="AJ12" s="36">
        <v>0.76615740740740745</v>
      </c>
      <c r="AK12" s="53">
        <f t="shared" si="9"/>
        <v>3.907407407407415E-2</v>
      </c>
      <c r="AL12" s="30">
        <v>0</v>
      </c>
      <c r="AM12" s="30">
        <v>0</v>
      </c>
      <c r="AN12" s="53">
        <f t="shared" si="10"/>
        <v>3.907407407407415E-2</v>
      </c>
      <c r="AO12" s="42">
        <f t="shared" si="13"/>
        <v>0.13034722222222228</v>
      </c>
      <c r="AP12" s="30">
        <f t="shared" si="11"/>
        <v>0</v>
      </c>
      <c r="AQ12" s="59">
        <f>0</f>
        <v>0</v>
      </c>
      <c r="AR12" s="60" t="s">
        <v>82</v>
      </c>
    </row>
    <row r="13" spans="1:45" ht="17">
      <c r="A13" s="3">
        <v>11</v>
      </c>
      <c r="B13" s="25">
        <v>9</v>
      </c>
      <c r="C13" s="7" t="s">
        <v>30</v>
      </c>
      <c r="D13" s="6" t="s">
        <v>11</v>
      </c>
      <c r="E13" s="8" t="s">
        <v>13</v>
      </c>
      <c r="F13" s="23">
        <v>3.2291666666666666E-3</v>
      </c>
      <c r="G13" s="28">
        <v>0.60069444444444442</v>
      </c>
      <c r="H13" s="28">
        <v>0.6</v>
      </c>
      <c r="I13" s="35">
        <v>1.3888888888888889E-3</v>
      </c>
      <c r="J13" s="28">
        <v>0.60347222222222219</v>
      </c>
      <c r="K13" s="28">
        <v>0.60347222222222219</v>
      </c>
      <c r="L13" s="34">
        <f t="shared" si="1"/>
        <v>0</v>
      </c>
      <c r="M13" s="30">
        <v>0.64815972222222229</v>
      </c>
      <c r="N13" s="30">
        <f t="shared" si="2"/>
        <v>4.4687500000000102E-2</v>
      </c>
      <c r="O13" s="30">
        <v>0</v>
      </c>
      <c r="P13" s="28">
        <v>0</v>
      </c>
      <c r="Q13" s="38">
        <f t="shared" si="3"/>
        <v>4.9305555555555658E-2</v>
      </c>
      <c r="R13" s="28">
        <v>0.66249999999999998</v>
      </c>
      <c r="S13" s="28">
        <v>0.66249999999999998</v>
      </c>
      <c r="T13" s="48">
        <f t="shared" si="4"/>
        <v>0</v>
      </c>
      <c r="U13" s="29">
        <v>0.66597222222222219</v>
      </c>
      <c r="V13" s="29">
        <v>0.66597222222222219</v>
      </c>
      <c r="W13" s="47">
        <f t="shared" si="5"/>
        <v>0</v>
      </c>
      <c r="X13" s="51">
        <v>0.70409722222222226</v>
      </c>
      <c r="Y13" s="53">
        <f t="shared" si="6"/>
        <v>3.8125000000000075E-2</v>
      </c>
      <c r="Z13" s="57">
        <v>2.0833333333333333E-3</v>
      </c>
      <c r="AA13" s="30">
        <v>0</v>
      </c>
      <c r="AB13" s="30"/>
      <c r="AC13" s="53">
        <f t="shared" si="7"/>
        <v>4.0208333333333408E-2</v>
      </c>
      <c r="AD13" s="47">
        <v>0.71805555555555556</v>
      </c>
      <c r="AE13" s="29">
        <v>0.71805555555555556</v>
      </c>
      <c r="AF13" s="47">
        <f t="shared" si="12"/>
        <v>0</v>
      </c>
      <c r="AG13" s="47">
        <v>0.72152777777777777</v>
      </c>
      <c r="AH13" s="29">
        <v>0.72152777777777777</v>
      </c>
      <c r="AI13" s="29">
        <f t="shared" si="8"/>
        <v>0</v>
      </c>
      <c r="AJ13" s="36">
        <v>0.7550810185185185</v>
      </c>
      <c r="AK13" s="53">
        <f t="shared" si="9"/>
        <v>3.3553240740740731E-2</v>
      </c>
      <c r="AL13" s="30">
        <v>0</v>
      </c>
      <c r="AM13" s="30">
        <v>0</v>
      </c>
      <c r="AN13" s="53">
        <f t="shared" si="10"/>
        <v>3.3553240740740731E-2</v>
      </c>
      <c r="AO13" s="42">
        <f t="shared" si="13"/>
        <v>0.12306712962962979</v>
      </c>
      <c r="AP13" s="30">
        <f t="shared" si="11"/>
        <v>2.0833333333333333E-3</v>
      </c>
      <c r="AQ13" s="59">
        <f>3*100</f>
        <v>300</v>
      </c>
      <c r="AR13" s="62"/>
    </row>
    <row r="14" spans="1:45" ht="17">
      <c r="A14" s="3">
        <v>12</v>
      </c>
      <c r="B14" s="26">
        <v>96</v>
      </c>
      <c r="C14" s="12" t="s">
        <v>25</v>
      </c>
      <c r="D14" s="11" t="s">
        <v>11</v>
      </c>
      <c r="E14" s="13" t="s">
        <v>13</v>
      </c>
      <c r="F14" s="23">
        <v>3.3912037037037036E-3</v>
      </c>
      <c r="G14" s="28">
        <v>0.60138888888888886</v>
      </c>
      <c r="H14" s="28">
        <v>0.60138888888888886</v>
      </c>
      <c r="I14" s="34">
        <f t="shared" si="0"/>
        <v>0</v>
      </c>
      <c r="J14" s="28">
        <v>0.60486111111111118</v>
      </c>
      <c r="K14" s="28">
        <v>0.60486111111111118</v>
      </c>
      <c r="L14" s="34">
        <f t="shared" si="1"/>
        <v>0</v>
      </c>
      <c r="M14" s="30">
        <v>0.64473379629629635</v>
      </c>
      <c r="N14" s="30">
        <f t="shared" si="2"/>
        <v>3.9872685185185164E-2</v>
      </c>
      <c r="O14" s="53">
        <v>4.8611111111111112E-3</v>
      </c>
      <c r="P14" s="28">
        <v>0</v>
      </c>
      <c r="Q14" s="38">
        <f t="shared" si="3"/>
        <v>4.8124999999999973E-2</v>
      </c>
      <c r="R14" s="28">
        <v>0.65902777777777777</v>
      </c>
      <c r="S14" s="28">
        <v>0.65902777777777777</v>
      </c>
      <c r="T14" s="48">
        <f t="shared" si="4"/>
        <v>0</v>
      </c>
      <c r="U14" s="29">
        <v>0.66249999999999998</v>
      </c>
      <c r="V14" s="29">
        <v>0.66249999999999998</v>
      </c>
      <c r="W14" s="47">
        <f t="shared" si="5"/>
        <v>0</v>
      </c>
      <c r="X14" s="51">
        <v>0.69660879629629635</v>
      </c>
      <c r="Y14" s="53">
        <f t="shared" si="6"/>
        <v>3.4108796296296373E-2</v>
      </c>
      <c r="Z14" s="36">
        <v>0</v>
      </c>
      <c r="AA14" s="30">
        <v>0</v>
      </c>
      <c r="AB14" s="30"/>
      <c r="AC14" s="53">
        <f t="shared" si="7"/>
        <v>3.4108796296296373E-2</v>
      </c>
      <c r="AD14" s="47">
        <v>0.7104166666666667</v>
      </c>
      <c r="AE14" s="29">
        <v>0.70972222222222225</v>
      </c>
      <c r="AF14" s="47">
        <v>1.3888888888888889E-3</v>
      </c>
      <c r="AG14" s="47">
        <v>0.71319444444444446</v>
      </c>
      <c r="AH14" s="29">
        <v>0.71319444444444446</v>
      </c>
      <c r="AI14" s="29">
        <f t="shared" si="8"/>
        <v>0</v>
      </c>
      <c r="AJ14" s="36">
        <v>0.74690972222222218</v>
      </c>
      <c r="AK14" s="53">
        <f t="shared" si="9"/>
        <v>3.3715277777777719E-2</v>
      </c>
      <c r="AL14" s="30">
        <v>0</v>
      </c>
      <c r="AM14" s="30">
        <v>0</v>
      </c>
      <c r="AN14" s="53">
        <f t="shared" si="10"/>
        <v>3.510416666666661E-2</v>
      </c>
      <c r="AO14" s="42">
        <f t="shared" si="13"/>
        <v>0.11733796296296295</v>
      </c>
      <c r="AP14" s="30">
        <f t="shared" si="11"/>
        <v>4.8611111111111112E-3</v>
      </c>
      <c r="AQ14" s="59">
        <f>7*100</f>
        <v>700</v>
      </c>
      <c r="AR14" s="59">
        <v>700</v>
      </c>
    </row>
    <row r="15" spans="1:45" ht="17">
      <c r="A15" s="3">
        <v>13</v>
      </c>
      <c r="B15" s="24">
        <v>10</v>
      </c>
      <c r="C15" s="10" t="s">
        <v>24</v>
      </c>
      <c r="D15" s="3" t="s">
        <v>11</v>
      </c>
      <c r="E15" s="2" t="s">
        <v>13</v>
      </c>
      <c r="F15" s="23">
        <v>4.409722222222222E-3</v>
      </c>
      <c r="G15" s="28">
        <v>0.6020833333333333</v>
      </c>
      <c r="H15" s="28">
        <v>0.6020833333333333</v>
      </c>
      <c r="I15" s="34">
        <f t="shared" si="0"/>
        <v>0</v>
      </c>
      <c r="J15" s="28">
        <v>0.60555555555555551</v>
      </c>
      <c r="K15" s="28">
        <v>0.60555555555555551</v>
      </c>
      <c r="L15" s="34">
        <f t="shared" si="1"/>
        <v>0</v>
      </c>
      <c r="M15" s="30">
        <v>0.65528935185185189</v>
      </c>
      <c r="N15" s="30">
        <f t="shared" si="2"/>
        <v>4.9733796296296373E-2</v>
      </c>
      <c r="O15" s="30">
        <v>0</v>
      </c>
      <c r="P15" s="28">
        <v>0</v>
      </c>
      <c r="Q15" s="38">
        <f t="shared" si="3"/>
        <v>5.4143518518518598E-2</v>
      </c>
      <c r="R15" s="28">
        <v>0.66875000000000007</v>
      </c>
      <c r="S15" s="28">
        <v>0.66875000000000007</v>
      </c>
      <c r="T15" s="48">
        <f t="shared" si="4"/>
        <v>0</v>
      </c>
      <c r="U15" s="29">
        <v>0.67291666666666661</v>
      </c>
      <c r="V15" s="29">
        <v>0.67291666666666661</v>
      </c>
      <c r="W15" s="47">
        <f t="shared" si="5"/>
        <v>0</v>
      </c>
      <c r="X15" s="51">
        <v>0.71930555555555553</v>
      </c>
      <c r="Y15" s="53">
        <f t="shared" si="6"/>
        <v>4.6388888888888924E-2</v>
      </c>
      <c r="Z15" s="36">
        <v>0</v>
      </c>
      <c r="AA15" s="30">
        <v>0</v>
      </c>
      <c r="AB15" s="30"/>
      <c r="AC15" s="53">
        <f t="shared" si="7"/>
        <v>4.6388888888888924E-2</v>
      </c>
      <c r="AD15" s="47">
        <v>0.73333333333333339</v>
      </c>
      <c r="AE15" s="29">
        <v>0.73333333333333339</v>
      </c>
      <c r="AF15" s="47">
        <f t="shared" si="12"/>
        <v>0</v>
      </c>
      <c r="AG15" s="47">
        <v>0.7368055555555556</v>
      </c>
      <c r="AH15" s="29">
        <v>0.7368055555555556</v>
      </c>
      <c r="AI15" s="29">
        <f t="shared" si="8"/>
        <v>0</v>
      </c>
      <c r="AJ15" s="36">
        <v>0.7853472222222222</v>
      </c>
      <c r="AK15" s="53">
        <f t="shared" si="9"/>
        <v>4.8541666666666594E-2</v>
      </c>
      <c r="AL15" s="53">
        <v>1.0416666666666666E-2</v>
      </c>
      <c r="AM15" s="30">
        <v>6.9444444444444441E-3</v>
      </c>
      <c r="AN15" s="53">
        <f t="shared" si="10"/>
        <v>6.5902777777777699E-2</v>
      </c>
      <c r="AO15" s="42">
        <f t="shared" si="13"/>
        <v>0.16643518518518521</v>
      </c>
      <c r="AP15" s="30">
        <f t="shared" si="11"/>
        <v>1.0416666666666666E-2</v>
      </c>
      <c r="AQ15" s="59">
        <f>15*100</f>
        <v>1500</v>
      </c>
      <c r="AR15" s="62"/>
      <c r="AS15" s="1" t="s">
        <v>87</v>
      </c>
    </row>
    <row r="16" spans="1:45" ht="17">
      <c r="A16" s="3">
        <v>14</v>
      </c>
      <c r="B16" s="25">
        <v>14</v>
      </c>
      <c r="C16" s="7" t="s">
        <v>23</v>
      </c>
      <c r="D16" s="6" t="s">
        <v>11</v>
      </c>
      <c r="E16" s="8" t="s">
        <v>13</v>
      </c>
      <c r="F16" s="23">
        <v>3.7268518518518514E-3</v>
      </c>
      <c r="G16" s="28">
        <v>0.60277777777777775</v>
      </c>
      <c r="H16" s="28">
        <v>0.60277777777777775</v>
      </c>
      <c r="I16" s="34">
        <f t="shared" si="0"/>
        <v>0</v>
      </c>
      <c r="J16" s="28">
        <v>0.60625000000000007</v>
      </c>
      <c r="K16" s="28">
        <v>0.60625000000000007</v>
      </c>
      <c r="L16" s="34">
        <f t="shared" si="1"/>
        <v>0</v>
      </c>
      <c r="M16" s="30">
        <v>0.65075231481481477</v>
      </c>
      <c r="N16" s="30">
        <f t="shared" si="2"/>
        <v>4.4502314814814703E-2</v>
      </c>
      <c r="O16" s="56">
        <v>6.9444444444444447E-4</v>
      </c>
      <c r="P16" s="28">
        <v>0</v>
      </c>
      <c r="Q16" s="38">
        <f t="shared" si="3"/>
        <v>4.8923611111110994E-2</v>
      </c>
      <c r="R16" s="28">
        <v>0.6645833333333333</v>
      </c>
      <c r="S16" s="28">
        <v>0.66527777777777775</v>
      </c>
      <c r="T16" s="49">
        <f t="shared" si="4"/>
        <v>6.9444444444444198E-4</v>
      </c>
      <c r="U16" s="29">
        <v>0.66875000000000007</v>
      </c>
      <c r="V16" s="29">
        <v>0.66875000000000007</v>
      </c>
      <c r="W16" s="47">
        <f t="shared" si="5"/>
        <v>0</v>
      </c>
      <c r="X16" s="51">
        <v>0.71224537037037028</v>
      </c>
      <c r="Y16" s="53">
        <f t="shared" si="6"/>
        <v>4.3495370370370212E-2</v>
      </c>
      <c r="Z16" s="57">
        <v>1.3888888888888888E-2</v>
      </c>
      <c r="AA16" s="30">
        <v>0</v>
      </c>
      <c r="AB16" s="30"/>
      <c r="AC16" s="53">
        <f t="shared" si="7"/>
        <v>5.8078703703703542E-2</v>
      </c>
      <c r="AD16" s="47">
        <v>0.72638888888888886</v>
      </c>
      <c r="AE16" s="29">
        <v>0.72638888888888886</v>
      </c>
      <c r="AF16" s="47">
        <f t="shared" si="12"/>
        <v>0</v>
      </c>
      <c r="AG16" s="47">
        <v>0.72986111111111107</v>
      </c>
      <c r="AH16" s="29">
        <v>0.72986111111111107</v>
      </c>
      <c r="AI16" s="29">
        <f t="shared" si="8"/>
        <v>0</v>
      </c>
      <c r="AJ16" s="36">
        <v>0.77277777777777779</v>
      </c>
      <c r="AK16" s="53">
        <f t="shared" si="9"/>
        <v>4.2916666666666714E-2</v>
      </c>
      <c r="AL16" s="30">
        <v>9.0277777777777787E-3</v>
      </c>
      <c r="AM16" s="30">
        <v>0</v>
      </c>
      <c r="AN16" s="53">
        <f t="shared" si="10"/>
        <v>5.1944444444444494E-2</v>
      </c>
      <c r="AO16" s="42">
        <f t="shared" si="13"/>
        <v>0.15894675925925902</v>
      </c>
      <c r="AP16" s="30">
        <f t="shared" si="11"/>
        <v>2.361111111111111E-2</v>
      </c>
      <c r="AQ16" s="59">
        <f>34*100</f>
        <v>3400</v>
      </c>
      <c r="AR16" s="62"/>
    </row>
    <row r="17" spans="1:44" ht="17">
      <c r="A17" s="3">
        <v>15</v>
      </c>
      <c r="B17" s="61">
        <v>99</v>
      </c>
      <c r="C17" s="7" t="s">
        <v>52</v>
      </c>
      <c r="D17" s="6" t="s">
        <v>11</v>
      </c>
      <c r="E17" s="8" t="s">
        <v>13</v>
      </c>
      <c r="F17" s="23">
        <v>3.8541666666666668E-3</v>
      </c>
      <c r="G17" s="28">
        <v>0.60347222222222219</v>
      </c>
      <c r="H17" s="28">
        <v>0.60347222222222219</v>
      </c>
      <c r="I17" s="34">
        <f t="shared" si="0"/>
        <v>0</v>
      </c>
      <c r="J17" s="28">
        <v>0.60763888888888895</v>
      </c>
      <c r="K17" s="28">
        <v>0.60763888888888895</v>
      </c>
      <c r="L17" s="34">
        <f t="shared" si="1"/>
        <v>0</v>
      </c>
      <c r="M17" s="30">
        <v>0.67445601851851855</v>
      </c>
      <c r="N17" s="30">
        <f t="shared" si="2"/>
        <v>6.6817129629629601E-2</v>
      </c>
      <c r="O17" s="53">
        <v>1.5277777777777777E-2</v>
      </c>
      <c r="P17" s="28">
        <v>0</v>
      </c>
      <c r="Q17" s="38">
        <f t="shared" si="3"/>
        <v>8.5949074074074053E-2</v>
      </c>
      <c r="R17" s="28">
        <v>0.68819444444444444</v>
      </c>
      <c r="S17" s="28">
        <v>0.68819444444444444</v>
      </c>
      <c r="T17" s="48">
        <f t="shared" si="4"/>
        <v>0</v>
      </c>
      <c r="U17" s="29">
        <v>0.69166666666666676</v>
      </c>
      <c r="V17" s="29">
        <v>0.69166666666666676</v>
      </c>
      <c r="W17" s="47">
        <f t="shared" si="5"/>
        <v>0</v>
      </c>
      <c r="X17" s="51">
        <v>0.73703703703703705</v>
      </c>
      <c r="Y17" s="53">
        <f t="shared" si="6"/>
        <v>4.5370370370370283E-2</v>
      </c>
      <c r="Z17" s="57">
        <v>2.7777777777777779E-3</v>
      </c>
      <c r="AA17" s="30">
        <v>0</v>
      </c>
      <c r="AB17" s="30"/>
      <c r="AC17" s="53">
        <f t="shared" si="7"/>
        <v>4.8148148148148058E-2</v>
      </c>
      <c r="AD17" s="47">
        <v>0.75069444444444444</v>
      </c>
      <c r="AE17" s="29">
        <v>0.75069444444444444</v>
      </c>
      <c r="AF17" s="47">
        <f t="shared" si="12"/>
        <v>0</v>
      </c>
      <c r="AG17" s="47">
        <v>0.75416666666666676</v>
      </c>
      <c r="AH17" s="29">
        <v>0.75416666666666676</v>
      </c>
      <c r="AI17" s="29">
        <f t="shared" si="8"/>
        <v>0</v>
      </c>
      <c r="AJ17" s="36">
        <v>0.79895833333333333</v>
      </c>
      <c r="AK17" s="53">
        <f t="shared" si="9"/>
        <v>4.4791666666666563E-2</v>
      </c>
      <c r="AL17" s="53">
        <v>2.7777777777777779E-3</v>
      </c>
      <c r="AM17" s="30">
        <v>0</v>
      </c>
      <c r="AN17" s="53">
        <f t="shared" si="10"/>
        <v>4.7569444444444338E-2</v>
      </c>
      <c r="AO17" s="42">
        <f t="shared" si="13"/>
        <v>0.18166666666666645</v>
      </c>
      <c r="AP17" s="30">
        <f t="shared" si="11"/>
        <v>2.0833333333333332E-2</v>
      </c>
      <c r="AQ17" s="59">
        <f>30*100</f>
        <v>3000</v>
      </c>
      <c r="AR17" s="59" t="s">
        <v>92</v>
      </c>
    </row>
    <row r="18" spans="1:44" ht="17">
      <c r="A18" s="3">
        <v>16</v>
      </c>
      <c r="B18" s="24">
        <v>92</v>
      </c>
      <c r="C18" s="10" t="s">
        <v>22</v>
      </c>
      <c r="D18" s="3" t="s">
        <v>11</v>
      </c>
      <c r="E18" s="2" t="s">
        <v>13</v>
      </c>
      <c r="F18" s="23">
        <v>3.5879629629629629E-3</v>
      </c>
      <c r="G18" s="28">
        <v>0.60416666666666663</v>
      </c>
      <c r="H18" s="28">
        <v>0.60416666666666663</v>
      </c>
      <c r="I18" s="34">
        <f t="shared" si="0"/>
        <v>0</v>
      </c>
      <c r="J18" s="28">
        <v>0.60833333333333328</v>
      </c>
      <c r="K18" s="28">
        <v>0.60833333333333328</v>
      </c>
      <c r="L18" s="34">
        <f t="shared" si="1"/>
        <v>0</v>
      </c>
      <c r="M18" s="30">
        <v>0.64975694444444443</v>
      </c>
      <c r="N18" s="30">
        <f t="shared" si="2"/>
        <v>4.1423611111111147E-2</v>
      </c>
      <c r="O18" s="56">
        <v>2.7777777777777779E-3</v>
      </c>
      <c r="P18" s="28">
        <v>0</v>
      </c>
      <c r="Q18" s="38">
        <f t="shared" si="3"/>
        <v>4.7789351851851881E-2</v>
      </c>
      <c r="R18" s="28">
        <v>0.66388888888888886</v>
      </c>
      <c r="S18" s="28">
        <v>0.66388888888888886</v>
      </c>
      <c r="T18" s="48">
        <f t="shared" si="4"/>
        <v>0</v>
      </c>
      <c r="U18" s="29">
        <v>0.66736111111111107</v>
      </c>
      <c r="V18" s="29">
        <v>0.66736111111111107</v>
      </c>
      <c r="W18" s="47">
        <f t="shared" si="5"/>
        <v>0</v>
      </c>
      <c r="X18" s="51">
        <v>0.70912037037037035</v>
      </c>
      <c r="Y18" s="53">
        <f t="shared" si="6"/>
        <v>4.1759259259259274E-2</v>
      </c>
      <c r="Z18" s="57">
        <v>2.7777777777777779E-3</v>
      </c>
      <c r="AA18" s="30">
        <v>0</v>
      </c>
      <c r="AB18" s="30"/>
      <c r="AC18" s="53">
        <f t="shared" si="7"/>
        <v>4.4537037037037049E-2</v>
      </c>
      <c r="AD18" s="47">
        <v>0.72291666666666676</v>
      </c>
      <c r="AE18" s="29">
        <v>0.72291666666666676</v>
      </c>
      <c r="AF18" s="47">
        <f t="shared" si="12"/>
        <v>0</v>
      </c>
      <c r="AG18" s="47">
        <v>0.72638888888888886</v>
      </c>
      <c r="AH18" s="29">
        <v>0.72638888888888886</v>
      </c>
      <c r="AI18" s="29">
        <f t="shared" si="8"/>
        <v>0</v>
      </c>
      <c r="AJ18" s="36">
        <v>0.76387731481481491</v>
      </c>
      <c r="AK18" s="53">
        <f t="shared" si="9"/>
        <v>3.748842592592605E-2</v>
      </c>
      <c r="AL18" s="53">
        <v>5.5555555555555558E-3</v>
      </c>
      <c r="AM18" s="30">
        <v>0</v>
      </c>
      <c r="AN18" s="53">
        <f t="shared" si="10"/>
        <v>4.3043981481481607E-2</v>
      </c>
      <c r="AO18" s="42">
        <f t="shared" si="13"/>
        <v>0.13537037037037053</v>
      </c>
      <c r="AP18" s="30">
        <f t="shared" si="11"/>
        <v>1.1111111111111112E-2</v>
      </c>
      <c r="AQ18" s="59">
        <f>16*100</f>
        <v>1600</v>
      </c>
      <c r="AR18" s="135">
        <v>1600</v>
      </c>
    </row>
    <row r="19" spans="1:44" ht="17">
      <c r="A19" s="3">
        <v>17</v>
      </c>
      <c r="B19" s="24">
        <v>7</v>
      </c>
      <c r="C19" s="10" t="s">
        <v>21</v>
      </c>
      <c r="D19" s="3" t="s">
        <v>11</v>
      </c>
      <c r="E19" s="2" t="s">
        <v>19</v>
      </c>
      <c r="F19" s="23">
        <v>3.9930555555555561E-3</v>
      </c>
      <c r="G19" s="28">
        <v>0.60486111111111118</v>
      </c>
      <c r="H19" s="28">
        <v>0.60486111111111118</v>
      </c>
      <c r="I19" s="34">
        <f t="shared" si="0"/>
        <v>0</v>
      </c>
      <c r="J19" s="28">
        <v>0.60902777777777783</v>
      </c>
      <c r="K19" s="28">
        <v>0.60902777777777783</v>
      </c>
      <c r="L19" s="34">
        <f t="shared" si="1"/>
        <v>0</v>
      </c>
      <c r="M19" s="30">
        <v>0.65975694444444444</v>
      </c>
      <c r="N19" s="30">
        <f t="shared" si="2"/>
        <v>5.0729166666666603E-2</v>
      </c>
      <c r="O19" s="30">
        <v>0</v>
      </c>
      <c r="P19" s="28">
        <v>0</v>
      </c>
      <c r="Q19" s="38">
        <f t="shared" si="3"/>
        <v>5.4722222222222158E-2</v>
      </c>
      <c r="R19" s="28">
        <v>0.67361111111111116</v>
      </c>
      <c r="S19" s="28">
        <v>0.67361111111111116</v>
      </c>
      <c r="T19" s="48">
        <f t="shared" si="4"/>
        <v>0</v>
      </c>
      <c r="U19" s="29">
        <v>0.67708333333333337</v>
      </c>
      <c r="V19" s="29">
        <v>0.67708333333333337</v>
      </c>
      <c r="W19" s="47">
        <f t="shared" si="5"/>
        <v>0</v>
      </c>
      <c r="X19" s="51">
        <v>0.72438657407407403</v>
      </c>
      <c r="Y19" s="53">
        <f t="shared" si="6"/>
        <v>4.730324074074066E-2</v>
      </c>
      <c r="Z19" s="57">
        <v>6.9444444444444447E-4</v>
      </c>
      <c r="AA19" s="30">
        <v>0</v>
      </c>
      <c r="AB19" s="30"/>
      <c r="AC19" s="53">
        <f t="shared" si="7"/>
        <v>4.7997685185185102E-2</v>
      </c>
      <c r="AD19" s="32" t="s">
        <v>82</v>
      </c>
      <c r="AE19" s="1" t="s">
        <v>82</v>
      </c>
      <c r="AF19" s="32"/>
      <c r="AG19" s="32"/>
      <c r="AH19" s="29"/>
      <c r="AK19" s="53"/>
      <c r="AL19" s="30"/>
      <c r="AM19" s="30" t="s">
        <v>82</v>
      </c>
      <c r="AN19" s="53"/>
      <c r="AO19" s="42">
        <f>AN19+AC19+Q19</f>
        <v>0.10271990740740726</v>
      </c>
      <c r="AP19" s="30">
        <f>O19+Z19+AL19</f>
        <v>6.9444444444444447E-4</v>
      </c>
      <c r="AQ19" s="59">
        <f>1*100</f>
        <v>100</v>
      </c>
      <c r="AR19" s="59">
        <v>100</v>
      </c>
    </row>
    <row r="20" spans="1:44" ht="17">
      <c r="A20" s="3">
        <v>18</v>
      </c>
      <c r="B20" s="25">
        <v>28</v>
      </c>
      <c r="C20" s="10" t="s">
        <v>20</v>
      </c>
      <c r="D20" s="3" t="s">
        <v>11</v>
      </c>
      <c r="E20" s="2" t="s">
        <v>19</v>
      </c>
      <c r="F20" s="23">
        <v>4.4444444444444444E-3</v>
      </c>
      <c r="G20" s="28">
        <v>0.60555555555555551</v>
      </c>
      <c r="H20" s="28">
        <v>0.60555555555555551</v>
      </c>
      <c r="I20" s="34">
        <f t="shared" si="0"/>
        <v>0</v>
      </c>
      <c r="J20" s="28">
        <v>0.60972222222222217</v>
      </c>
      <c r="K20" s="28">
        <v>0.60972222222222217</v>
      </c>
      <c r="L20" s="34">
        <f t="shared" si="1"/>
        <v>0</v>
      </c>
      <c r="M20" s="30">
        <v>0.65887731481481482</v>
      </c>
      <c r="N20" s="30">
        <f t="shared" si="2"/>
        <v>4.9155092592592653E-2</v>
      </c>
      <c r="O20" s="30">
        <v>0</v>
      </c>
      <c r="P20" s="28">
        <v>0</v>
      </c>
      <c r="Q20" s="38">
        <f t="shared" si="3"/>
        <v>5.3599537037037098E-2</v>
      </c>
      <c r="R20" s="29">
        <v>0.67291666666666661</v>
      </c>
      <c r="S20" s="29">
        <v>0.67291666666666661</v>
      </c>
      <c r="T20" s="48">
        <f t="shared" si="4"/>
        <v>0</v>
      </c>
      <c r="U20" s="29">
        <v>0.67638888888888893</v>
      </c>
      <c r="V20" s="29">
        <v>0.67638888888888893</v>
      </c>
      <c r="W20" s="47">
        <f t="shared" si="5"/>
        <v>0</v>
      </c>
      <c r="X20" s="51">
        <v>0.7205555555555555</v>
      </c>
      <c r="Y20" s="53">
        <f t="shared" si="6"/>
        <v>4.4166666666666576E-2</v>
      </c>
      <c r="Z20" s="36">
        <v>0</v>
      </c>
      <c r="AA20" s="30">
        <v>0</v>
      </c>
      <c r="AB20" s="30"/>
      <c r="AC20" s="53">
        <f t="shared" si="7"/>
        <v>4.4166666666666576E-2</v>
      </c>
      <c r="AD20" s="32" t="s">
        <v>82</v>
      </c>
      <c r="AE20" s="1" t="s">
        <v>82</v>
      </c>
      <c r="AF20" s="32"/>
      <c r="AG20" s="32"/>
      <c r="AK20" s="53"/>
      <c r="AL20" s="30"/>
      <c r="AM20" s="30" t="s">
        <v>82</v>
      </c>
      <c r="AN20" s="53"/>
      <c r="AO20" s="42">
        <f t="shared" si="13"/>
        <v>9.7766203703703675E-2</v>
      </c>
      <c r="AP20" s="30">
        <f t="shared" si="11"/>
        <v>0</v>
      </c>
      <c r="AQ20" s="59">
        <v>0</v>
      </c>
      <c r="AR20" s="60" t="s">
        <v>82</v>
      </c>
    </row>
    <row r="21" spans="1:44">
      <c r="H21" s="28"/>
      <c r="I21" s="31"/>
      <c r="J21" s="28"/>
      <c r="K21" s="28"/>
      <c r="T21" s="32"/>
      <c r="AO21" s="30"/>
    </row>
  </sheetData>
  <mergeCells count="3">
    <mergeCell ref="R1:AC1"/>
    <mergeCell ref="AD1:AN1"/>
    <mergeCell ref="G1:P1"/>
  </mergeCells>
  <phoneticPr fontId="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"/>
  <sheetViews>
    <sheetView workbookViewId="0">
      <pane xSplit="2" topLeftCell="X1" activePane="topRight" state="frozen"/>
      <selection pane="topRight" activeCell="AJ3" sqref="AJ3:AJ8"/>
    </sheetView>
  </sheetViews>
  <sheetFormatPr baseColWidth="10" defaultColWidth="8.83203125" defaultRowHeight="13" x14ac:dyDescent="0"/>
  <cols>
    <col min="1" max="1" width="3.83203125" style="3" customWidth="1"/>
    <col min="2" max="2" width="10.83203125" style="3" bestFit="1" customWidth="1"/>
    <col min="3" max="3" width="21.6640625" style="2" bestFit="1" customWidth="1"/>
    <col min="4" max="4" width="12.33203125" style="3" bestFit="1" customWidth="1"/>
    <col min="5" max="5" width="10.83203125" style="2" customWidth="1"/>
    <col min="6" max="6" width="9.83203125" style="2" customWidth="1"/>
    <col min="7" max="7" width="12.33203125" style="2" customWidth="1"/>
    <col min="8" max="8" width="8.33203125" style="2" customWidth="1"/>
    <col min="9" max="9" width="8" style="2" customWidth="1"/>
    <col min="10" max="10" width="12.33203125" style="2" customWidth="1"/>
    <col min="11" max="11" width="12.83203125" style="2" customWidth="1"/>
    <col min="12" max="13" width="12" style="2" customWidth="1"/>
    <col min="14" max="14" width="11.33203125" style="2" customWidth="1"/>
    <col min="15" max="15" width="11" style="2" customWidth="1"/>
    <col min="16" max="16" width="13.1640625" style="2" customWidth="1"/>
    <col min="17" max="17" width="11.33203125" style="2" customWidth="1"/>
    <col min="18" max="18" width="13.1640625" style="2" customWidth="1"/>
    <col min="19" max="19" width="14.5" style="2" customWidth="1"/>
    <col min="20" max="20" width="9.33203125" style="2" customWidth="1"/>
    <col min="21" max="21" width="10.6640625" style="2" customWidth="1"/>
    <col min="22" max="22" width="10.33203125" style="2" customWidth="1"/>
    <col min="23" max="23" width="12.33203125" style="2" customWidth="1"/>
    <col min="24" max="24" width="9.1640625" style="2" customWidth="1"/>
    <col min="25" max="25" width="9.5" style="2" customWidth="1"/>
    <col min="26" max="28" width="12.83203125" style="2" customWidth="1"/>
    <col min="29" max="29" width="12.33203125" style="2" customWidth="1"/>
    <col min="30" max="30" width="19.1640625" style="2" customWidth="1"/>
    <col min="31" max="31" width="11.5" style="2" customWidth="1"/>
    <col min="32" max="33" width="11.83203125" style="2" customWidth="1"/>
    <col min="34" max="34" width="11.33203125" style="2" customWidth="1"/>
    <col min="35" max="35" width="10" style="2" customWidth="1"/>
    <col min="36" max="36" width="18" style="2" customWidth="1"/>
    <col min="37" max="37" width="10" style="118" customWidth="1"/>
    <col min="38" max="38" width="10" style="2" customWidth="1"/>
    <col min="39" max="16384" width="8.83203125" style="2"/>
  </cols>
  <sheetData>
    <row r="1" spans="1:42">
      <c r="E1" s="172" t="s">
        <v>71</v>
      </c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0" t="s">
        <v>73</v>
      </c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21"/>
      <c r="AK1" s="156"/>
      <c r="AL1" s="156"/>
      <c r="AM1" s="157"/>
      <c r="AN1" s="157"/>
      <c r="AO1" s="157"/>
      <c r="AP1" s="157"/>
    </row>
    <row r="2" spans="1:42" s="22" customFormat="1" ht="39">
      <c r="A2" s="19" t="s">
        <v>55</v>
      </c>
      <c r="B2" s="19" t="s">
        <v>56</v>
      </c>
      <c r="C2" s="19" t="s">
        <v>57</v>
      </c>
      <c r="D2" s="19" t="s">
        <v>59</v>
      </c>
      <c r="E2" s="22" t="s">
        <v>64</v>
      </c>
      <c r="F2" s="22" t="s">
        <v>65</v>
      </c>
      <c r="G2" s="22" t="s">
        <v>66</v>
      </c>
      <c r="H2" s="22" t="s">
        <v>67</v>
      </c>
      <c r="I2" s="110" t="s">
        <v>68</v>
      </c>
      <c r="J2" s="22" t="s">
        <v>66</v>
      </c>
      <c r="K2" s="106" t="s">
        <v>78</v>
      </c>
      <c r="L2" s="22" t="s">
        <v>111</v>
      </c>
      <c r="M2" s="55" t="s">
        <v>112</v>
      </c>
      <c r="N2" s="44" t="s">
        <v>80</v>
      </c>
      <c r="O2" s="55" t="s">
        <v>111</v>
      </c>
      <c r="P2" s="55" t="s">
        <v>112</v>
      </c>
      <c r="Q2" s="22" t="s">
        <v>77</v>
      </c>
      <c r="R2" s="22" t="s">
        <v>85</v>
      </c>
      <c r="S2" s="22" t="s">
        <v>88</v>
      </c>
      <c r="T2" s="112" t="s">
        <v>76</v>
      </c>
      <c r="U2" s="43" t="s">
        <v>64</v>
      </c>
      <c r="V2" s="22" t="s">
        <v>65</v>
      </c>
      <c r="W2" s="22" t="s">
        <v>66</v>
      </c>
      <c r="X2" s="22" t="s">
        <v>67</v>
      </c>
      <c r="Y2" s="22" t="s">
        <v>68</v>
      </c>
      <c r="Z2" s="22" t="s">
        <v>66</v>
      </c>
      <c r="AA2" s="106" t="s">
        <v>78</v>
      </c>
      <c r="AB2" s="22" t="s">
        <v>111</v>
      </c>
      <c r="AC2" s="55" t="s">
        <v>112</v>
      </c>
      <c r="AD2" s="44" t="s">
        <v>80</v>
      </c>
      <c r="AE2" s="22" t="s">
        <v>111</v>
      </c>
      <c r="AF2" s="55" t="s">
        <v>112</v>
      </c>
      <c r="AG2" s="22" t="s">
        <v>138</v>
      </c>
      <c r="AH2" s="22" t="s">
        <v>74</v>
      </c>
      <c r="AI2" s="112" t="s">
        <v>75</v>
      </c>
      <c r="AJ2" s="120" t="s">
        <v>113</v>
      </c>
      <c r="AK2" s="55"/>
      <c r="AL2" s="55"/>
      <c r="AN2" s="169">
        <v>2.8344907407407412E-2</v>
      </c>
      <c r="AO2" s="58">
        <v>6.1111111111111116E-2</v>
      </c>
      <c r="AP2" s="158"/>
    </row>
    <row r="3" spans="1:42" ht="26">
      <c r="A3" s="3">
        <v>19</v>
      </c>
      <c r="B3" s="39">
        <v>4</v>
      </c>
      <c r="C3" s="78" t="s">
        <v>28</v>
      </c>
      <c r="D3" s="3" t="s">
        <v>4</v>
      </c>
      <c r="E3" s="80">
        <v>0.66666666666666663</v>
      </c>
      <c r="F3" s="80">
        <v>0.66666666666666663</v>
      </c>
      <c r="G3" s="81">
        <f>F3-E3</f>
        <v>0</v>
      </c>
      <c r="H3" s="82">
        <v>0.67013888888888884</v>
      </c>
      <c r="I3" s="111">
        <v>0.67013888888888884</v>
      </c>
      <c r="J3" s="82">
        <f>I3-H3</f>
        <v>0</v>
      </c>
      <c r="K3" s="107">
        <v>0.69876157407407413</v>
      </c>
      <c r="L3" s="81">
        <f>K3-I3-AN3</f>
        <v>2.7777777777788018E-4</v>
      </c>
      <c r="M3" s="81"/>
      <c r="N3" s="83">
        <v>0.73188657407407398</v>
      </c>
      <c r="O3" s="84">
        <f>N3-I3-AO3</f>
        <v>6.3657407407402555E-4</v>
      </c>
      <c r="P3" s="84"/>
      <c r="Q3" s="81">
        <f t="shared" ref="Q3:Q8" si="0">N3-I3</f>
        <v>6.1747685185185142E-2</v>
      </c>
      <c r="R3" s="82">
        <v>0</v>
      </c>
      <c r="S3" s="82">
        <v>0</v>
      </c>
      <c r="T3" s="113">
        <f>O3+R3+S3+J3+G3</f>
        <v>6.3657407407402555E-4</v>
      </c>
      <c r="U3" s="85">
        <v>0.74583333333333324</v>
      </c>
      <c r="V3" s="86">
        <v>0.74583333333333324</v>
      </c>
      <c r="W3" s="86">
        <f>V3-U3</f>
        <v>0</v>
      </c>
      <c r="X3" s="86">
        <v>0.74930555555555556</v>
      </c>
      <c r="Y3" s="91">
        <v>0.74930555555555556</v>
      </c>
      <c r="Z3" s="86">
        <f>Y3-X3</f>
        <v>0</v>
      </c>
      <c r="AA3" s="107">
        <v>0.77795138888888893</v>
      </c>
      <c r="AB3" s="81">
        <f>AA3-Y3-AN3</f>
        <v>3.0092592592595793E-4</v>
      </c>
      <c r="AC3" s="81"/>
      <c r="AD3" s="83">
        <v>0.81101851851851858</v>
      </c>
      <c r="AE3" s="84">
        <f>AD3-Y4-AO3</f>
        <v>3.3796296296296768E-3</v>
      </c>
      <c r="AF3" s="81"/>
      <c r="AG3" s="87"/>
      <c r="AH3" s="81">
        <f>AD3-Y3</f>
        <v>6.1712962962963025E-2</v>
      </c>
      <c r="AI3" s="117">
        <f>AF3+AB3+Z3</f>
        <v>3.0092592592595793E-4</v>
      </c>
      <c r="AJ3" s="121">
        <f t="shared" ref="AJ3:AJ8" si="1">AI3+T3</f>
        <v>9.3749999999998349E-4</v>
      </c>
      <c r="AK3" s="127">
        <v>4</v>
      </c>
      <c r="AL3" s="119"/>
      <c r="AN3" s="169">
        <v>2.8344907407407412E-2</v>
      </c>
      <c r="AO3" s="58">
        <v>6.1111111111111116E-2</v>
      </c>
      <c r="AP3" s="118"/>
    </row>
    <row r="4" spans="1:42" ht="26">
      <c r="A4" s="3">
        <v>20</v>
      </c>
      <c r="B4" s="39">
        <v>5</v>
      </c>
      <c r="C4" s="78" t="s">
        <v>50</v>
      </c>
      <c r="D4" s="3" t="s">
        <v>4</v>
      </c>
      <c r="E4" s="80">
        <v>0.66736111111111107</v>
      </c>
      <c r="F4" s="80">
        <v>0.66736111111111107</v>
      </c>
      <c r="G4" s="81">
        <f t="shared" ref="G4:G8" si="2">F4-E4</f>
        <v>0</v>
      </c>
      <c r="H4" s="82">
        <v>0.67083333333333339</v>
      </c>
      <c r="I4" s="111">
        <v>0.67083333333333339</v>
      </c>
      <c r="J4" s="82">
        <f t="shared" ref="J4:J8" si="3">I4-H4</f>
        <v>0</v>
      </c>
      <c r="K4" s="107">
        <v>0.69921296296296298</v>
      </c>
      <c r="L4" s="81">
        <f>K4-I4-AN4</f>
        <v>3.4722222222189486E-5</v>
      </c>
      <c r="M4" s="81"/>
      <c r="N4" s="83">
        <v>0.72928240740740735</v>
      </c>
      <c r="O4" s="87">
        <f>AO4-(N4-I4)</f>
        <v>2.6620370370371571E-3</v>
      </c>
      <c r="P4" s="88">
        <v>5.3240740740740748E-3</v>
      </c>
      <c r="Q4" s="81">
        <f t="shared" si="0"/>
        <v>5.8449074074073959E-2</v>
      </c>
      <c r="R4" s="82">
        <v>0</v>
      </c>
      <c r="S4" s="82">
        <v>0</v>
      </c>
      <c r="T4" s="113">
        <f>S4+R4+P4+L4+J4</f>
        <v>5.3587962962962643E-3</v>
      </c>
      <c r="U4" s="85">
        <v>0.74305555555555547</v>
      </c>
      <c r="V4" s="86">
        <v>0.74305555555555547</v>
      </c>
      <c r="W4" s="86">
        <f t="shared" ref="W4:W8" si="4">V4-U4</f>
        <v>0</v>
      </c>
      <c r="X4" s="86">
        <v>0.74652777777777779</v>
      </c>
      <c r="Y4" s="86">
        <v>0.74652777777777779</v>
      </c>
      <c r="Z4" s="86">
        <f t="shared" ref="Z4:Z8" si="5">Y4-X4</f>
        <v>0</v>
      </c>
      <c r="AA4" s="107">
        <v>0.7756481481481482</v>
      </c>
      <c r="AB4" s="81">
        <f>AA4-Y4-AN4</f>
        <v>7.7546296296300901E-4</v>
      </c>
      <c r="AC4" s="81"/>
      <c r="AD4" s="83">
        <v>0.8078819444444445</v>
      </c>
      <c r="AE4" s="84">
        <f t="shared" ref="AE4:AE7" si="6">AD4-Y5-AO4</f>
        <v>7.8819444444444553E-3</v>
      </c>
      <c r="AF4" s="81"/>
      <c r="AG4" s="87"/>
      <c r="AH4" s="81">
        <f>AD4-Y4</f>
        <v>6.135416666666671E-2</v>
      </c>
      <c r="AI4" s="117">
        <f>AF4+AB4</f>
        <v>7.7546296296300901E-4</v>
      </c>
      <c r="AJ4" s="121">
        <f t="shared" si="1"/>
        <v>6.1342592592592733E-3</v>
      </c>
      <c r="AK4" s="127">
        <v>5</v>
      </c>
      <c r="AL4" s="119"/>
      <c r="AN4" s="169">
        <v>2.8344907407407399E-2</v>
      </c>
      <c r="AO4" s="58">
        <v>6.1111111111111116E-2</v>
      </c>
      <c r="AP4" s="118"/>
    </row>
    <row r="5" spans="1:42" ht="26">
      <c r="A5" s="3">
        <v>21</v>
      </c>
      <c r="B5" s="40">
        <v>7</v>
      </c>
      <c r="C5" s="79" t="s">
        <v>26</v>
      </c>
      <c r="D5" s="6" t="s">
        <v>4</v>
      </c>
      <c r="E5" s="80">
        <v>0.66805555555555562</v>
      </c>
      <c r="F5" s="89">
        <v>0.6694444444444444</v>
      </c>
      <c r="G5" s="81">
        <f t="shared" si="2"/>
        <v>1.3888888888887729E-3</v>
      </c>
      <c r="H5" s="82">
        <v>0.6743055555555556</v>
      </c>
      <c r="I5" s="111">
        <v>0.6743055555555556</v>
      </c>
      <c r="J5" s="82">
        <f t="shared" si="3"/>
        <v>0</v>
      </c>
      <c r="K5" s="108" t="s">
        <v>110</v>
      </c>
      <c r="L5" s="103">
        <v>4.1666666666666664E-2</v>
      </c>
      <c r="M5" s="103"/>
      <c r="N5" s="83">
        <v>0.72633101851851845</v>
      </c>
      <c r="O5" s="87">
        <f>AO5-(N5-I5)</f>
        <v>9.0856481481482732E-3</v>
      </c>
      <c r="P5" s="88">
        <v>1.8171296296296297E-2</v>
      </c>
      <c r="Q5" s="81">
        <f t="shared" si="0"/>
        <v>5.2025462962962843E-2</v>
      </c>
      <c r="R5" s="82">
        <v>0</v>
      </c>
      <c r="S5" s="109">
        <v>3.472222222222222E-3</v>
      </c>
      <c r="T5" s="113">
        <f>S5+R5+P5+L5+J5</f>
        <v>6.3310185185185192E-2</v>
      </c>
      <c r="U5" s="85">
        <v>0.7402777777777777</v>
      </c>
      <c r="V5" s="86">
        <v>0.73541666666666661</v>
      </c>
      <c r="W5" s="86">
        <v>9.7222222222222224E-3</v>
      </c>
      <c r="X5" s="86">
        <v>0.73888888888888893</v>
      </c>
      <c r="Y5" s="91">
        <v>0.73888888888888893</v>
      </c>
      <c r="Z5" s="86">
        <f t="shared" si="5"/>
        <v>0</v>
      </c>
      <c r="AA5" s="107">
        <v>0.76452546296296298</v>
      </c>
      <c r="AB5" s="114">
        <f>AN5-(AA5-Y5)</f>
        <v>2.7083333333333508E-3</v>
      </c>
      <c r="AC5" s="81">
        <v>5.37037037037037E-3</v>
      </c>
      <c r="AD5" s="83">
        <v>0.79263888888888889</v>
      </c>
      <c r="AE5" s="84"/>
      <c r="AF5" s="81">
        <v>1.4722222222222222E-2</v>
      </c>
      <c r="AG5" s="81"/>
      <c r="AH5" s="81">
        <f>AD5-Y5</f>
        <v>5.3749999999999964E-2</v>
      </c>
      <c r="AI5" s="117">
        <f>AE5+AC5+W5</f>
        <v>1.5092592592592591E-2</v>
      </c>
      <c r="AJ5" s="121">
        <f t="shared" si="1"/>
        <v>7.840277777777778E-2</v>
      </c>
      <c r="AK5" s="128">
        <v>7</v>
      </c>
      <c r="AL5" s="119"/>
      <c r="AN5" s="169">
        <v>2.8344907407407399E-2</v>
      </c>
      <c r="AO5" s="58">
        <v>6.1111111111111116E-2</v>
      </c>
      <c r="AP5" s="118"/>
    </row>
    <row r="6" spans="1:42" ht="26">
      <c r="A6" s="3">
        <v>22</v>
      </c>
      <c r="B6" s="39">
        <v>8</v>
      </c>
      <c r="C6" s="79" t="s">
        <v>35</v>
      </c>
      <c r="D6" s="3" t="s">
        <v>4</v>
      </c>
      <c r="E6" s="80">
        <v>0.66875000000000007</v>
      </c>
      <c r="F6" s="80">
        <v>0.66875000000000007</v>
      </c>
      <c r="G6" s="81">
        <f t="shared" si="2"/>
        <v>0</v>
      </c>
      <c r="H6" s="82">
        <v>0.67222222222222217</v>
      </c>
      <c r="I6" s="111">
        <v>0.67222222222222217</v>
      </c>
      <c r="J6" s="82">
        <f t="shared" si="3"/>
        <v>0</v>
      </c>
      <c r="K6" s="107">
        <v>0.70182870370370365</v>
      </c>
      <c r="L6" s="81">
        <f>K6-I6-AN6</f>
        <v>1.2615740740740851E-3</v>
      </c>
      <c r="M6" s="81"/>
      <c r="N6" s="83">
        <v>0.73325231481481479</v>
      </c>
      <c r="O6" s="87">
        <f>AO6-(N6-I6)</f>
        <v>8.1018518518494176E-5</v>
      </c>
      <c r="P6" s="88">
        <v>1.6203703703703703E-4</v>
      </c>
      <c r="Q6" s="81">
        <f t="shared" si="0"/>
        <v>6.1030092592592622E-2</v>
      </c>
      <c r="R6" s="82">
        <v>0</v>
      </c>
      <c r="S6" s="82">
        <v>0</v>
      </c>
      <c r="T6" s="113">
        <f>S6+R6+P6+L6+J6</f>
        <v>1.423611111111122E-3</v>
      </c>
      <c r="U6" s="85">
        <v>0.74722222222222223</v>
      </c>
      <c r="V6" s="86">
        <v>0.74722222222222223</v>
      </c>
      <c r="W6" s="86">
        <f t="shared" si="4"/>
        <v>0</v>
      </c>
      <c r="X6" s="86">
        <v>0.75069444444444444</v>
      </c>
      <c r="Y6" s="86">
        <v>0.75069444444444444</v>
      </c>
      <c r="Z6" s="86">
        <f t="shared" si="5"/>
        <v>0</v>
      </c>
      <c r="AA6" s="107">
        <v>0.78194444444444444</v>
      </c>
      <c r="AB6" s="81">
        <f>AA6-Y6-AN6</f>
        <v>2.9050925925926015E-3</v>
      </c>
      <c r="AC6" s="81"/>
      <c r="AD6" s="83">
        <v>0.81236111111111109</v>
      </c>
      <c r="AE6" s="84">
        <v>5.5555555555555556E-4</v>
      </c>
      <c r="AF6" s="81"/>
      <c r="AG6" s="87"/>
      <c r="AH6" s="81">
        <f>AD6-Y6</f>
        <v>6.1666666666666647E-2</v>
      </c>
      <c r="AI6" s="117">
        <f>AF6+AB6</f>
        <v>2.9050925925926015E-3</v>
      </c>
      <c r="AJ6" s="121">
        <f t="shared" si="1"/>
        <v>4.3287037037037235E-3</v>
      </c>
      <c r="AK6" s="127">
        <v>8</v>
      </c>
      <c r="AL6" s="119"/>
      <c r="AN6" s="169">
        <v>2.8344907407407399E-2</v>
      </c>
      <c r="AO6" s="58">
        <v>6.1111111111111116E-2</v>
      </c>
      <c r="AP6" s="118"/>
    </row>
    <row r="7" spans="1:42" ht="26">
      <c r="A7" s="3">
        <v>23</v>
      </c>
      <c r="B7" s="39">
        <v>3</v>
      </c>
      <c r="C7" s="79" t="s">
        <v>51</v>
      </c>
      <c r="D7" s="3" t="s">
        <v>4</v>
      </c>
      <c r="E7" s="80">
        <v>0.6694444444444444</v>
      </c>
      <c r="F7" s="89">
        <v>0.6694444444444444</v>
      </c>
      <c r="G7" s="81">
        <f t="shared" si="2"/>
        <v>0</v>
      </c>
      <c r="H7" s="82">
        <v>0.67361111111111116</v>
      </c>
      <c r="I7" s="111">
        <v>0.67361111111111116</v>
      </c>
      <c r="J7" s="82">
        <f t="shared" si="3"/>
        <v>0</v>
      </c>
      <c r="K7" s="107">
        <v>0.7049305555555555</v>
      </c>
      <c r="L7" s="81">
        <f>K7-I7-AN7</f>
        <v>2.9745370370369457E-3</v>
      </c>
      <c r="M7" s="81"/>
      <c r="N7" s="83">
        <v>0.73531250000000004</v>
      </c>
      <c r="O7" s="84">
        <f>N7-I7-AO7</f>
        <v>5.9027777777775903E-4</v>
      </c>
      <c r="P7" s="88"/>
      <c r="Q7" s="81">
        <f t="shared" si="0"/>
        <v>6.1701388888888875E-2</v>
      </c>
      <c r="R7" s="82">
        <v>0</v>
      </c>
      <c r="S7" s="82">
        <v>0</v>
      </c>
      <c r="T7" s="113">
        <f t="shared" ref="T7" si="7">O7+R7+S7</f>
        <v>5.9027777777775903E-4</v>
      </c>
      <c r="U7" s="85">
        <v>0.74930555555555556</v>
      </c>
      <c r="V7" s="86">
        <v>0.74930555555555556</v>
      </c>
      <c r="W7" s="86">
        <f t="shared" si="4"/>
        <v>0</v>
      </c>
      <c r="X7" s="86">
        <v>0.75277777777777777</v>
      </c>
      <c r="Y7" s="91">
        <v>0.75277777777777777</v>
      </c>
      <c r="Z7" s="86">
        <f t="shared" si="5"/>
        <v>0</v>
      </c>
      <c r="AA7" s="107">
        <v>0.78163194444444439</v>
      </c>
      <c r="AB7" s="81">
        <f>AA7-Y7-AN7</f>
        <v>5.0925925925922669E-4</v>
      </c>
      <c r="AC7" s="81"/>
      <c r="AD7" s="83">
        <v>0.81253472222222223</v>
      </c>
      <c r="AE7" s="84">
        <f t="shared" si="6"/>
        <v>3.4722222222116628E-5</v>
      </c>
      <c r="AF7" s="81">
        <v>2.7430555555555559E-3</v>
      </c>
      <c r="AG7" s="81"/>
      <c r="AH7" s="81">
        <f>AD7-Y7</f>
        <v>5.975694444444446E-2</v>
      </c>
      <c r="AI7" s="117">
        <f>AE7+AB7</f>
        <v>5.4398148148134332E-4</v>
      </c>
      <c r="AJ7" s="121">
        <f t="shared" si="1"/>
        <v>1.1342592592591023E-3</v>
      </c>
      <c r="AK7" s="127">
        <v>3</v>
      </c>
      <c r="AL7" s="119"/>
      <c r="AN7" s="169">
        <v>2.8344907407407399E-2</v>
      </c>
      <c r="AO7" s="58">
        <v>6.1111111111111116E-2</v>
      </c>
      <c r="AP7" s="118"/>
    </row>
    <row r="8" spans="1:42" ht="26">
      <c r="A8" s="104">
        <v>24</v>
      </c>
      <c r="B8" s="105">
        <v>69</v>
      </c>
      <c r="C8" s="79" t="s">
        <v>49</v>
      </c>
      <c r="D8" s="3" t="s">
        <v>4</v>
      </c>
      <c r="E8" s="80">
        <v>0.67013888888888884</v>
      </c>
      <c r="F8" s="80">
        <v>0.67013888888888884</v>
      </c>
      <c r="G8" s="81">
        <f t="shared" si="2"/>
        <v>0</v>
      </c>
      <c r="H8" s="82">
        <v>0.67499999999999993</v>
      </c>
      <c r="I8" s="111">
        <v>0.67499999999999993</v>
      </c>
      <c r="J8" s="82">
        <f t="shared" si="3"/>
        <v>0</v>
      </c>
      <c r="K8" s="107">
        <v>0.70392361111111112</v>
      </c>
      <c r="L8" s="81">
        <f>K8-I8-AN8</f>
        <v>5.7870370370379301E-4</v>
      </c>
      <c r="M8" s="81"/>
      <c r="N8" s="83">
        <v>0.73427083333333332</v>
      </c>
      <c r="O8" s="87">
        <f>AO8-(N8-I8)</f>
        <v>1.8402777777777324E-3</v>
      </c>
      <c r="P8" s="88">
        <v>3.6805555555555554E-3</v>
      </c>
      <c r="Q8" s="81">
        <f t="shared" si="0"/>
        <v>5.9270833333333384E-2</v>
      </c>
      <c r="R8" s="82">
        <v>0</v>
      </c>
      <c r="S8" s="82">
        <v>0</v>
      </c>
      <c r="T8" s="113">
        <f>P8+R8+S8</f>
        <v>3.6805555555555554E-3</v>
      </c>
      <c r="U8" s="85">
        <v>0.74791666666666667</v>
      </c>
      <c r="V8" s="86">
        <v>0.74791666666666667</v>
      </c>
      <c r="W8" s="86">
        <f t="shared" si="4"/>
        <v>0</v>
      </c>
      <c r="X8" s="86">
        <v>0.75138888888888899</v>
      </c>
      <c r="Y8" s="86">
        <v>0.75138888888888899</v>
      </c>
      <c r="Z8" s="86">
        <f t="shared" si="5"/>
        <v>0</v>
      </c>
      <c r="AA8" s="115"/>
      <c r="AD8" s="116">
        <v>0</v>
      </c>
      <c r="AE8" s="84">
        <v>4.1666666666666664E-2</v>
      </c>
      <c r="AF8" s="81"/>
      <c r="AG8" s="81">
        <v>6.1111111111111116E-2</v>
      </c>
      <c r="AH8" s="81" t="s">
        <v>82</v>
      </c>
      <c r="AI8" s="117">
        <f>AG8+AE8</f>
        <v>0.10277777777777777</v>
      </c>
      <c r="AJ8" s="121">
        <f t="shared" si="1"/>
        <v>0.10645833333333334</v>
      </c>
      <c r="AK8" s="127">
        <v>69</v>
      </c>
      <c r="AL8" s="119"/>
      <c r="AN8" s="169">
        <v>2.8344907407407399E-2</v>
      </c>
      <c r="AO8" s="58">
        <v>6.1111111111111116E-2</v>
      </c>
      <c r="AP8" s="118"/>
    </row>
    <row r="9" spans="1:42">
      <c r="AK9" s="157"/>
      <c r="AL9" s="157"/>
      <c r="AM9" s="157"/>
      <c r="AN9" s="157"/>
      <c r="AO9" s="157"/>
      <c r="AP9" s="157"/>
    </row>
    <row r="10" spans="1:42">
      <c r="O10" s="90"/>
      <c r="P10" s="90"/>
      <c r="AB10" s="90"/>
      <c r="AC10" s="90"/>
      <c r="AK10" s="157"/>
      <c r="AL10" s="157"/>
      <c r="AM10" s="157"/>
      <c r="AN10" s="157"/>
      <c r="AO10" s="157"/>
      <c r="AP10" s="157"/>
    </row>
    <row r="11" spans="1:42">
      <c r="AK11" s="157"/>
      <c r="AL11" s="157"/>
      <c r="AM11" s="157"/>
      <c r="AN11" s="157"/>
      <c r="AO11" s="157"/>
      <c r="AP11" s="157"/>
    </row>
  </sheetData>
  <mergeCells count="2">
    <mergeCell ref="E1:T1"/>
    <mergeCell ref="U1:AI1"/>
  </mergeCells>
  <phoneticPr fontId="3" type="noConversion"/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2" workbookViewId="0">
      <selection activeCell="A2" sqref="A1:XFD1048576"/>
    </sheetView>
  </sheetViews>
  <sheetFormatPr baseColWidth="10" defaultRowHeight="14" x14ac:dyDescent="0"/>
  <cols>
    <col min="1" max="1" width="7.5" customWidth="1"/>
    <col min="2" max="2" width="14.33203125" customWidth="1"/>
    <col min="3" max="3" width="12.33203125" customWidth="1"/>
    <col min="4" max="4" width="12.1640625" customWidth="1"/>
    <col min="5" max="5" width="1.33203125" customWidth="1"/>
    <col min="6" max="6" width="12" customWidth="1"/>
    <col min="7" max="7" width="16.33203125" customWidth="1"/>
  </cols>
  <sheetData>
    <row r="1" spans="1:7" ht="25">
      <c r="C1" s="63" t="s">
        <v>94</v>
      </c>
      <c r="D1" s="63"/>
    </row>
    <row r="2" spans="1:7" ht="13" customHeight="1">
      <c r="C2" s="63"/>
      <c r="D2" s="63"/>
    </row>
    <row r="3" spans="1:7" ht="25">
      <c r="C3" s="63" t="s">
        <v>95</v>
      </c>
      <c r="D3" s="63"/>
    </row>
    <row r="4" spans="1:7" ht="25">
      <c r="C4" s="63" t="s">
        <v>96</v>
      </c>
      <c r="D4" s="63"/>
    </row>
    <row r="6" spans="1:7" ht="23">
      <c r="A6" s="67" t="s">
        <v>56</v>
      </c>
      <c r="B6" s="72" t="s">
        <v>102</v>
      </c>
      <c r="C6" s="71" t="s">
        <v>97</v>
      </c>
      <c r="D6" s="68"/>
      <c r="E6" s="69"/>
      <c r="F6" s="76" t="s">
        <v>100</v>
      </c>
      <c r="G6" s="68"/>
    </row>
    <row r="7" spans="1:7" ht="23">
      <c r="A7" s="70" t="s">
        <v>103</v>
      </c>
      <c r="B7" s="73" t="s">
        <v>101</v>
      </c>
      <c r="C7" s="74" t="s">
        <v>98</v>
      </c>
      <c r="D7" s="74" t="s">
        <v>99</v>
      </c>
      <c r="E7" s="75"/>
      <c r="F7" s="74" t="s">
        <v>98</v>
      </c>
      <c r="G7" s="74" t="s">
        <v>99</v>
      </c>
    </row>
    <row r="8" spans="1:7" ht="23" customHeight="1">
      <c r="A8" s="64">
        <v>1</v>
      </c>
      <c r="B8" s="64"/>
      <c r="C8" s="64"/>
      <c r="D8" s="64"/>
      <c r="E8" s="65"/>
      <c r="F8" s="64"/>
      <c r="G8" s="64"/>
    </row>
    <row r="9" spans="1:7" ht="23" customHeight="1">
      <c r="A9" s="64">
        <v>2</v>
      </c>
      <c r="B9" s="64"/>
      <c r="C9" s="64"/>
      <c r="D9" s="64"/>
      <c r="E9" s="65"/>
      <c r="F9" s="64"/>
      <c r="G9" s="64"/>
    </row>
    <row r="10" spans="1:7" ht="23" customHeight="1">
      <c r="A10" s="64">
        <v>3</v>
      </c>
      <c r="B10" s="64"/>
      <c r="C10" s="64"/>
      <c r="D10" s="64"/>
      <c r="E10" s="65"/>
      <c r="F10" s="64"/>
      <c r="G10" s="64"/>
    </row>
    <row r="11" spans="1:7" ht="23" customHeight="1">
      <c r="A11" s="64">
        <v>4</v>
      </c>
      <c r="B11" s="64"/>
      <c r="C11" s="64"/>
      <c r="D11" s="64"/>
      <c r="E11" s="65"/>
      <c r="F11" s="64"/>
      <c r="G11" s="64"/>
    </row>
    <row r="12" spans="1:7" ht="23" customHeight="1">
      <c r="A12" s="64">
        <v>5</v>
      </c>
      <c r="B12" s="64"/>
      <c r="C12" s="64"/>
      <c r="D12" s="64"/>
      <c r="E12" s="65"/>
      <c r="F12" s="64"/>
      <c r="G12" s="64"/>
    </row>
    <row r="13" spans="1:7" ht="23" customHeight="1">
      <c r="A13" s="64">
        <v>6</v>
      </c>
      <c r="B13" s="64"/>
      <c r="C13" s="64"/>
      <c r="D13" s="64"/>
      <c r="E13" s="65"/>
      <c r="F13" s="64"/>
      <c r="G13" s="64"/>
    </row>
    <row r="14" spans="1:7" ht="23" customHeight="1">
      <c r="A14" s="64">
        <v>7</v>
      </c>
      <c r="B14" s="64"/>
      <c r="C14" s="64"/>
      <c r="D14" s="64"/>
      <c r="E14" s="65"/>
      <c r="F14" s="64"/>
      <c r="G14" s="64"/>
    </row>
    <row r="15" spans="1:7" ht="23" customHeight="1">
      <c r="A15" s="64">
        <v>8</v>
      </c>
      <c r="B15" s="64"/>
      <c r="C15" s="64"/>
      <c r="D15" s="64"/>
      <c r="E15" s="65"/>
      <c r="F15" s="64"/>
      <c r="G15" s="64"/>
    </row>
    <row r="16" spans="1:7" ht="23" customHeight="1">
      <c r="A16" s="64">
        <v>9</v>
      </c>
      <c r="B16" s="64"/>
      <c r="C16" s="64"/>
      <c r="D16" s="64"/>
      <c r="E16" s="65"/>
      <c r="F16" s="64"/>
      <c r="G16" s="64"/>
    </row>
    <row r="17" spans="1:7" ht="23" customHeight="1">
      <c r="A17" s="64">
        <v>10</v>
      </c>
      <c r="B17" s="64"/>
      <c r="C17" s="64"/>
      <c r="D17" s="64"/>
      <c r="E17" s="65"/>
      <c r="F17" s="64"/>
      <c r="G17" s="64"/>
    </row>
    <row r="18" spans="1:7" ht="23" customHeight="1">
      <c r="A18" s="64">
        <v>11</v>
      </c>
      <c r="B18" s="64"/>
      <c r="C18" s="64"/>
      <c r="D18" s="64"/>
      <c r="E18" s="65"/>
      <c r="F18" s="64"/>
      <c r="G18" s="64"/>
    </row>
    <row r="19" spans="1:7" ht="23" customHeight="1">
      <c r="A19" s="64">
        <v>12</v>
      </c>
      <c r="B19" s="64"/>
      <c r="C19" s="64"/>
      <c r="D19" s="64"/>
      <c r="E19" s="65"/>
      <c r="F19" s="64"/>
      <c r="G19" s="64"/>
    </row>
    <row r="20" spans="1:7" ht="23" customHeight="1">
      <c r="A20" s="64">
        <v>13</v>
      </c>
      <c r="B20" s="64"/>
      <c r="C20" s="64"/>
      <c r="D20" s="64"/>
      <c r="E20" s="65"/>
      <c r="F20" s="64"/>
      <c r="G20" s="64"/>
    </row>
    <row r="21" spans="1:7" ht="23" customHeight="1">
      <c r="A21" s="64">
        <v>14</v>
      </c>
      <c r="B21" s="64"/>
      <c r="C21" s="64"/>
      <c r="D21" s="64"/>
      <c r="E21" s="65"/>
      <c r="F21" s="64"/>
      <c r="G21" s="64"/>
    </row>
    <row r="22" spans="1:7" ht="23" customHeight="1">
      <c r="A22" s="64">
        <v>15</v>
      </c>
      <c r="B22" s="64"/>
      <c r="C22" s="64"/>
      <c r="D22" s="64"/>
      <c r="E22" s="65"/>
      <c r="F22" s="64"/>
      <c r="G22" s="64"/>
    </row>
    <row r="23" spans="1:7" ht="23" customHeight="1">
      <c r="A23" s="64">
        <v>16</v>
      </c>
      <c r="B23" s="64"/>
      <c r="C23" s="64"/>
      <c r="D23" s="64"/>
      <c r="E23" s="65"/>
      <c r="F23" s="64"/>
      <c r="G23" s="64"/>
    </row>
    <row r="24" spans="1:7" ht="23" customHeight="1">
      <c r="A24" s="64">
        <v>17</v>
      </c>
      <c r="B24" s="64"/>
      <c r="C24" s="64"/>
      <c r="D24" s="64"/>
      <c r="E24" s="65"/>
      <c r="F24" s="64"/>
      <c r="G24" s="64"/>
    </row>
    <row r="25" spans="1:7" ht="23" customHeight="1">
      <c r="A25" s="64">
        <v>18</v>
      </c>
      <c r="B25" s="64"/>
      <c r="C25" s="64"/>
      <c r="D25" s="64"/>
      <c r="E25" s="65"/>
      <c r="F25" s="64"/>
      <c r="G25" s="64"/>
    </row>
    <row r="26" spans="1:7" ht="23" customHeight="1">
      <c r="A26" s="64">
        <v>19</v>
      </c>
      <c r="B26" s="64"/>
      <c r="C26" s="64"/>
      <c r="D26" s="64"/>
      <c r="E26" s="65"/>
      <c r="F26" s="64"/>
      <c r="G26" s="64"/>
    </row>
    <row r="27" spans="1:7" ht="23" customHeight="1">
      <c r="A27" s="64">
        <v>20</v>
      </c>
      <c r="B27" s="64"/>
      <c r="C27" s="64"/>
      <c r="D27" s="64"/>
      <c r="E27" s="65"/>
      <c r="F27" s="64"/>
      <c r="G27" s="64"/>
    </row>
    <row r="28" spans="1:7" ht="23" customHeight="1">
      <c r="A28" s="64">
        <v>21</v>
      </c>
      <c r="B28" s="64"/>
      <c r="C28" s="64"/>
      <c r="D28" s="64"/>
      <c r="E28" s="65"/>
      <c r="F28" s="64"/>
      <c r="G28" s="64"/>
    </row>
    <row r="29" spans="1:7" ht="23" customHeight="1">
      <c r="A29" s="64">
        <v>22</v>
      </c>
      <c r="B29" s="64"/>
      <c r="C29" s="64"/>
      <c r="D29" s="64"/>
      <c r="E29" s="65"/>
      <c r="F29" s="64"/>
      <c r="G29" s="64"/>
    </row>
    <row r="30" spans="1:7" ht="23" customHeight="1">
      <c r="A30" s="64">
        <v>23</v>
      </c>
      <c r="B30" s="64"/>
      <c r="C30" s="64"/>
      <c r="D30" s="64"/>
      <c r="E30" s="65"/>
      <c r="F30" s="64"/>
      <c r="G30" s="64"/>
    </row>
    <row r="31" spans="1:7" ht="23" customHeight="1">
      <c r="A31" s="64">
        <v>24</v>
      </c>
      <c r="B31" s="64"/>
      <c r="C31" s="64"/>
      <c r="D31" s="64"/>
      <c r="E31" s="66"/>
      <c r="F31" s="64"/>
      <c r="G31" s="64"/>
    </row>
  </sheetData>
  <phoneticPr fontId="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I10" sqref="I10"/>
    </sheetView>
  </sheetViews>
  <sheetFormatPr baseColWidth="10" defaultRowHeight="14" x14ac:dyDescent="0"/>
  <cols>
    <col min="1" max="1" width="7.5" customWidth="1"/>
    <col min="2" max="2" width="14.33203125" customWidth="1"/>
    <col min="3" max="3" width="12.33203125" customWidth="1"/>
    <col min="4" max="4" width="12.1640625" customWidth="1"/>
    <col min="5" max="5" width="1.33203125" customWidth="1"/>
    <col min="6" max="6" width="12" customWidth="1"/>
    <col min="7" max="7" width="16.33203125" customWidth="1"/>
  </cols>
  <sheetData>
    <row r="1" spans="1:7" ht="25">
      <c r="C1" s="63" t="s">
        <v>94</v>
      </c>
      <c r="D1" s="63"/>
    </row>
    <row r="2" spans="1:7" ht="13" customHeight="1">
      <c r="C2" s="63"/>
      <c r="D2" s="63"/>
    </row>
    <row r="3" spans="1:7" ht="25">
      <c r="C3" s="63" t="s">
        <v>95</v>
      </c>
      <c r="D3" s="63"/>
    </row>
    <row r="4" spans="1:7" ht="25">
      <c r="C4" s="63" t="s">
        <v>104</v>
      </c>
      <c r="D4" s="63"/>
    </row>
    <row r="6" spans="1:7" ht="23">
      <c r="A6" s="67" t="s">
        <v>56</v>
      </c>
      <c r="B6" s="72" t="s">
        <v>102</v>
      </c>
      <c r="C6" s="71" t="s">
        <v>105</v>
      </c>
      <c r="D6" s="68"/>
      <c r="E6" s="69"/>
      <c r="F6" s="71" t="s">
        <v>105</v>
      </c>
      <c r="G6" s="68"/>
    </row>
    <row r="7" spans="1:7" ht="23">
      <c r="A7" s="70" t="s">
        <v>103</v>
      </c>
      <c r="B7" s="73" t="s">
        <v>101</v>
      </c>
      <c r="C7" s="74" t="s">
        <v>98</v>
      </c>
      <c r="D7" s="74" t="s">
        <v>99</v>
      </c>
      <c r="E7" s="75"/>
      <c r="F7" s="74" t="s">
        <v>98</v>
      </c>
      <c r="G7" s="74" t="s">
        <v>99</v>
      </c>
    </row>
    <row r="8" spans="1:7" ht="23" customHeight="1">
      <c r="A8" s="64">
        <v>1</v>
      </c>
      <c r="B8" s="64"/>
      <c r="C8" s="64"/>
      <c r="D8" s="64"/>
      <c r="E8" s="65"/>
      <c r="F8" s="64"/>
      <c r="G8" s="64"/>
    </row>
    <row r="9" spans="1:7" ht="23" customHeight="1">
      <c r="A9" s="64">
        <v>2</v>
      </c>
      <c r="B9" s="64"/>
      <c r="C9" s="64"/>
      <c r="D9" s="64"/>
      <c r="E9" s="65"/>
      <c r="F9" s="64"/>
      <c r="G9" s="64"/>
    </row>
    <row r="10" spans="1:7" ht="23" customHeight="1">
      <c r="A10" s="64">
        <v>3</v>
      </c>
      <c r="B10" s="64"/>
      <c r="C10" s="64"/>
      <c r="D10" s="64"/>
      <c r="E10" s="65"/>
      <c r="F10" s="64"/>
      <c r="G10" s="64"/>
    </row>
    <row r="11" spans="1:7" ht="23" customHeight="1">
      <c r="A11" s="64">
        <v>4</v>
      </c>
      <c r="B11" s="64"/>
      <c r="C11" s="64"/>
      <c r="D11" s="64"/>
      <c r="E11" s="65"/>
      <c r="F11" s="64"/>
      <c r="G11" s="64"/>
    </row>
    <row r="12" spans="1:7" ht="23" customHeight="1">
      <c r="A12" s="64">
        <v>5</v>
      </c>
      <c r="B12" s="64"/>
      <c r="C12" s="64"/>
      <c r="D12" s="64"/>
      <c r="E12" s="65"/>
      <c r="F12" s="64"/>
      <c r="G12" s="64"/>
    </row>
    <row r="13" spans="1:7" ht="23" customHeight="1">
      <c r="A13" s="64">
        <v>6</v>
      </c>
      <c r="B13" s="64"/>
      <c r="C13" s="64"/>
      <c r="D13" s="64"/>
      <c r="E13" s="65"/>
      <c r="F13" s="64"/>
      <c r="G13" s="64"/>
    </row>
    <row r="14" spans="1:7" ht="23" customHeight="1">
      <c r="A14" s="64">
        <v>7</v>
      </c>
      <c r="B14" s="64"/>
      <c r="C14" s="64"/>
      <c r="D14" s="64"/>
      <c r="E14" s="65"/>
      <c r="F14" s="64"/>
      <c r="G14" s="64"/>
    </row>
    <row r="15" spans="1:7" ht="23" customHeight="1">
      <c r="A15" s="64">
        <v>8</v>
      </c>
      <c r="B15" s="64"/>
      <c r="C15" s="64"/>
      <c r="D15" s="64"/>
      <c r="E15" s="65"/>
      <c r="F15" s="64"/>
      <c r="G15" s="64"/>
    </row>
    <row r="16" spans="1:7" ht="23" customHeight="1">
      <c r="A16" s="64">
        <v>9</v>
      </c>
      <c r="B16" s="64"/>
      <c r="C16" s="64"/>
      <c r="D16" s="64"/>
      <c r="E16" s="65"/>
      <c r="F16" s="64"/>
      <c r="G16" s="64"/>
    </row>
    <row r="17" spans="1:7" ht="23" customHeight="1">
      <c r="A17" s="64">
        <v>10</v>
      </c>
      <c r="B17" s="64"/>
      <c r="C17" s="64"/>
      <c r="D17" s="64"/>
      <c r="E17" s="65"/>
      <c r="F17" s="64"/>
      <c r="G17" s="64"/>
    </row>
    <row r="18" spans="1:7" ht="23" customHeight="1">
      <c r="A18" s="64">
        <v>11</v>
      </c>
      <c r="B18" s="64"/>
      <c r="C18" s="64"/>
      <c r="D18" s="64"/>
      <c r="E18" s="65"/>
      <c r="F18" s="64"/>
      <c r="G18" s="64"/>
    </row>
    <row r="19" spans="1:7" ht="23" customHeight="1">
      <c r="A19" s="64">
        <v>12</v>
      </c>
      <c r="B19" s="64"/>
      <c r="C19" s="64"/>
      <c r="D19" s="64"/>
      <c r="E19" s="65"/>
      <c r="F19" s="64"/>
      <c r="G19" s="64"/>
    </row>
    <row r="20" spans="1:7" ht="23" customHeight="1">
      <c r="A20" s="64">
        <v>13</v>
      </c>
      <c r="B20" s="64"/>
      <c r="C20" s="64"/>
      <c r="D20" s="64"/>
      <c r="E20" s="65"/>
      <c r="F20" s="64"/>
      <c r="G20" s="64"/>
    </row>
    <row r="21" spans="1:7" ht="23" customHeight="1">
      <c r="A21" s="64">
        <v>14</v>
      </c>
      <c r="B21" s="64"/>
      <c r="C21" s="64"/>
      <c r="D21" s="64"/>
      <c r="E21" s="65"/>
      <c r="F21" s="64"/>
      <c r="G21" s="64"/>
    </row>
    <row r="22" spans="1:7" ht="23" customHeight="1">
      <c r="A22" s="64">
        <v>15</v>
      </c>
      <c r="B22" s="64"/>
      <c r="C22" s="64"/>
      <c r="D22" s="64"/>
      <c r="E22" s="65"/>
      <c r="F22" s="64"/>
      <c r="G22" s="64"/>
    </row>
    <row r="23" spans="1:7" ht="23" customHeight="1">
      <c r="A23" s="64">
        <v>16</v>
      </c>
      <c r="B23" s="64"/>
      <c r="C23" s="64"/>
      <c r="D23" s="64"/>
      <c r="E23" s="65"/>
      <c r="F23" s="64"/>
      <c r="G23" s="64"/>
    </row>
    <row r="24" spans="1:7" ht="23" customHeight="1">
      <c r="A24" s="64">
        <v>17</v>
      </c>
      <c r="B24" s="64"/>
      <c r="C24" s="64"/>
      <c r="D24" s="64"/>
      <c r="E24" s="65"/>
      <c r="F24" s="64"/>
      <c r="G24" s="64"/>
    </row>
    <row r="25" spans="1:7" ht="23" customHeight="1">
      <c r="A25" s="64">
        <v>18</v>
      </c>
      <c r="B25" s="64"/>
      <c r="C25" s="64"/>
      <c r="D25" s="64"/>
      <c r="E25" s="65"/>
      <c r="F25" s="64"/>
      <c r="G25" s="64"/>
    </row>
    <row r="26" spans="1:7" ht="23" customHeight="1">
      <c r="A26" s="64">
        <v>19</v>
      </c>
      <c r="B26" s="64"/>
      <c r="C26" s="64"/>
      <c r="D26" s="64"/>
      <c r="E26" s="65"/>
      <c r="F26" s="64"/>
      <c r="G26" s="64"/>
    </row>
    <row r="27" spans="1:7" ht="23" customHeight="1">
      <c r="A27" s="64">
        <v>20</v>
      </c>
      <c r="B27" s="64"/>
      <c r="C27" s="64"/>
      <c r="D27" s="64"/>
      <c r="E27" s="65"/>
      <c r="F27" s="64"/>
      <c r="G27" s="64"/>
    </row>
    <row r="28" spans="1:7" ht="23" customHeight="1">
      <c r="A28" s="64">
        <v>21</v>
      </c>
      <c r="B28" s="64"/>
      <c r="C28" s="64"/>
      <c r="D28" s="64"/>
      <c r="E28" s="65"/>
      <c r="F28" s="64"/>
      <c r="G28" s="64"/>
    </row>
    <row r="29" spans="1:7" ht="23" customHeight="1">
      <c r="A29" s="64">
        <v>22</v>
      </c>
      <c r="B29" s="64"/>
      <c r="C29" s="64"/>
      <c r="D29" s="64"/>
      <c r="E29" s="65"/>
      <c r="F29" s="64"/>
      <c r="G29" s="64"/>
    </row>
    <row r="30" spans="1:7" ht="23" customHeight="1">
      <c r="A30" s="64">
        <v>23</v>
      </c>
      <c r="B30" s="64"/>
      <c r="C30" s="64"/>
      <c r="D30" s="64"/>
      <c r="E30" s="65"/>
      <c r="F30" s="64"/>
      <c r="G30" s="64"/>
    </row>
    <row r="31" spans="1:7" ht="23" customHeight="1">
      <c r="A31" s="64">
        <v>24</v>
      </c>
      <c r="B31" s="64"/>
      <c r="C31" s="64"/>
      <c r="D31" s="64"/>
      <c r="E31" s="66"/>
      <c r="F31" s="64"/>
      <c r="G31" s="64"/>
    </row>
  </sheetData>
  <phoneticPr fontId="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topLeftCell="A3" workbookViewId="0">
      <selection activeCell="E30" sqref="A1:E30"/>
    </sheetView>
  </sheetViews>
  <sheetFormatPr baseColWidth="10" defaultColWidth="9.1640625" defaultRowHeight="17" x14ac:dyDescent="0"/>
  <cols>
    <col min="1" max="1" width="9.1640625" style="93"/>
    <col min="2" max="2" width="9.1640625" style="102"/>
    <col min="3" max="3" width="9.1640625" style="93"/>
    <col min="4" max="4" width="29.1640625" style="94" customWidth="1"/>
    <col min="5" max="7" width="9.1640625" style="93"/>
    <col min="8" max="8" width="23.83203125" style="93" customWidth="1"/>
    <col min="9" max="16384" width="9.1640625" style="93"/>
  </cols>
  <sheetData>
    <row r="1" spans="2:4">
      <c r="B1" s="92" t="s">
        <v>107</v>
      </c>
    </row>
    <row r="2" spans="2:4">
      <c r="B2" s="92" t="s">
        <v>108</v>
      </c>
    </row>
    <row r="3" spans="2:4">
      <c r="B3" s="92" t="s">
        <v>109</v>
      </c>
    </row>
    <row r="4" spans="2:4">
      <c r="B4" s="92"/>
    </row>
    <row r="5" spans="2:4">
      <c r="B5" s="95">
        <v>0.375</v>
      </c>
      <c r="C5" s="26">
        <v>96</v>
      </c>
      <c r="D5" s="96" t="s">
        <v>25</v>
      </c>
    </row>
    <row r="6" spans="2:4" ht="34">
      <c r="B6" s="95">
        <v>0.3756944444444445</v>
      </c>
      <c r="C6" s="25">
        <v>33</v>
      </c>
      <c r="D6" s="97" t="s">
        <v>106</v>
      </c>
    </row>
    <row r="7" spans="2:4">
      <c r="B7" s="95">
        <v>0.37638888888888899</v>
      </c>
      <c r="C7" s="25">
        <v>9</v>
      </c>
      <c r="D7" s="97" t="s">
        <v>30</v>
      </c>
    </row>
    <row r="8" spans="2:4">
      <c r="B8" s="95">
        <v>0.37708333333333299</v>
      </c>
      <c r="C8" s="24">
        <v>93</v>
      </c>
      <c r="D8" s="98" t="s">
        <v>48</v>
      </c>
    </row>
    <row r="9" spans="2:4">
      <c r="B9" s="95">
        <v>0.37777777777777799</v>
      </c>
      <c r="C9" s="24">
        <v>66</v>
      </c>
      <c r="D9" s="98" t="s">
        <v>33</v>
      </c>
    </row>
    <row r="10" spans="2:4" ht="34">
      <c r="B10" s="95">
        <v>0.37847222222222199</v>
      </c>
      <c r="C10" s="24">
        <v>78</v>
      </c>
      <c r="D10" s="98" t="s">
        <v>40</v>
      </c>
    </row>
    <row r="11" spans="2:4">
      <c r="B11" s="95">
        <v>0.37916666666666698</v>
      </c>
      <c r="C11" s="77">
        <v>22</v>
      </c>
      <c r="D11" s="99" t="s">
        <v>15</v>
      </c>
    </row>
    <row r="12" spans="2:4">
      <c r="B12" s="95">
        <v>0.37986111111111098</v>
      </c>
      <c r="C12" s="24">
        <v>18</v>
      </c>
      <c r="D12" s="98" t="s">
        <v>45</v>
      </c>
    </row>
    <row r="13" spans="2:4">
      <c r="B13" s="95">
        <v>0.38055555555555598</v>
      </c>
      <c r="C13" s="24">
        <v>92</v>
      </c>
      <c r="D13" s="100" t="s">
        <v>22</v>
      </c>
    </row>
    <row r="14" spans="2:4">
      <c r="B14" s="95">
        <v>0.38124999999999998</v>
      </c>
      <c r="C14" s="25">
        <v>6</v>
      </c>
      <c r="D14" s="97" t="s">
        <v>38</v>
      </c>
    </row>
    <row r="15" spans="2:4">
      <c r="B15" s="95">
        <v>0.38194444444444497</v>
      </c>
      <c r="C15" s="26">
        <v>111</v>
      </c>
      <c r="D15" s="96" t="s">
        <v>27</v>
      </c>
    </row>
    <row r="16" spans="2:4">
      <c r="B16" s="95">
        <v>0.38263888888888897</v>
      </c>
      <c r="C16" s="25">
        <v>14</v>
      </c>
      <c r="D16" s="97" t="s">
        <v>23</v>
      </c>
    </row>
    <row r="17" spans="2:8">
      <c r="B17" s="95">
        <v>0.38333333333333403</v>
      </c>
      <c r="C17" s="24">
        <v>10</v>
      </c>
      <c r="D17" s="98" t="s">
        <v>24</v>
      </c>
    </row>
    <row r="18" spans="2:8">
      <c r="B18" s="95">
        <v>0.38402777777777802</v>
      </c>
      <c r="C18" s="24">
        <v>7</v>
      </c>
      <c r="D18" s="98" t="s">
        <v>21</v>
      </c>
    </row>
    <row r="19" spans="2:8">
      <c r="B19" s="95">
        <v>0.38472222222222302</v>
      </c>
      <c r="C19" s="25">
        <v>28</v>
      </c>
      <c r="D19" s="98" t="s">
        <v>20</v>
      </c>
    </row>
    <row r="20" spans="2:8">
      <c r="B20" s="95">
        <v>0.38541666666666802</v>
      </c>
      <c r="C20" s="24">
        <v>11</v>
      </c>
      <c r="D20" s="98" t="s">
        <v>43</v>
      </c>
    </row>
    <row r="21" spans="2:8">
      <c r="B21" s="95">
        <v>0.38611111111111202</v>
      </c>
      <c r="C21" s="101">
        <v>99</v>
      </c>
      <c r="D21" s="97" t="s">
        <v>52</v>
      </c>
    </row>
    <row r="22" spans="2:8" ht="34">
      <c r="B22" s="95">
        <v>0.38680555555555601</v>
      </c>
      <c r="C22" s="122">
        <v>4</v>
      </c>
      <c r="D22" s="98" t="s">
        <v>114</v>
      </c>
    </row>
    <row r="23" spans="2:8" ht="34">
      <c r="B23" s="95">
        <v>0.38750000000000001</v>
      </c>
      <c r="C23" s="122">
        <v>3</v>
      </c>
      <c r="D23" s="98" t="s">
        <v>115</v>
      </c>
    </row>
    <row r="24" spans="2:8" ht="34">
      <c r="B24" s="95">
        <v>0.38819444444444401</v>
      </c>
      <c r="C24" s="122">
        <v>8</v>
      </c>
      <c r="D24" s="98" t="s">
        <v>116</v>
      </c>
    </row>
    <row r="25" spans="2:8" ht="34">
      <c r="B25" s="95">
        <v>0.38888888888888801</v>
      </c>
      <c r="C25" s="122">
        <v>5</v>
      </c>
      <c r="D25" s="98" t="s">
        <v>117</v>
      </c>
    </row>
    <row r="26" spans="2:8" ht="34">
      <c r="B26" s="95">
        <v>0.389583333333332</v>
      </c>
      <c r="C26" s="122">
        <v>69</v>
      </c>
      <c r="D26" s="98" t="s">
        <v>118</v>
      </c>
    </row>
    <row r="27" spans="2:8" ht="34">
      <c r="B27" s="95">
        <v>0.390277777777776</v>
      </c>
      <c r="C27" s="122">
        <v>7</v>
      </c>
      <c r="D27" s="98" t="s">
        <v>119</v>
      </c>
      <c r="G27" s="175"/>
      <c r="H27" s="123"/>
    </row>
    <row r="28" spans="2:8">
      <c r="G28" s="175"/>
      <c r="H28" s="123"/>
    </row>
    <row r="29" spans="2:8">
      <c r="G29" s="175"/>
      <c r="H29" s="123"/>
    </row>
    <row r="30" spans="2:8">
      <c r="G30" s="175"/>
      <c r="H30" s="123"/>
    </row>
    <row r="31" spans="2:8">
      <c r="G31" s="175"/>
      <c r="H31" s="124"/>
    </row>
    <row r="32" spans="2:8">
      <c r="G32" s="175"/>
      <c r="H32" s="124"/>
    </row>
    <row r="33" spans="7:8">
      <c r="G33" s="175"/>
      <c r="H33" s="124"/>
    </row>
    <row r="34" spans="7:8">
      <c r="G34" s="175"/>
      <c r="H34" s="124"/>
    </row>
    <row r="35" spans="7:8">
      <c r="G35" s="175"/>
      <c r="H35" s="124"/>
    </row>
    <row r="36" spans="7:8">
      <c r="G36" s="175"/>
      <c r="H36" s="124"/>
    </row>
    <row r="37" spans="7:8">
      <c r="G37" s="174"/>
      <c r="H37" s="124"/>
    </row>
    <row r="38" spans="7:8">
      <c r="G38" s="174"/>
      <c r="H38" s="124"/>
    </row>
    <row r="39" spans="7:8">
      <c r="G39" s="125"/>
      <c r="H39" s="126"/>
    </row>
  </sheetData>
  <mergeCells count="6">
    <mergeCell ref="G37:G38"/>
    <mergeCell ref="G27:G28"/>
    <mergeCell ref="G29:G30"/>
    <mergeCell ref="G31:G32"/>
    <mergeCell ref="G33:G34"/>
    <mergeCell ref="G35:G36"/>
  </mergeCells>
  <phoneticPr fontId="3" type="noConversion"/>
  <pageMargins left="0.75000000000000011" right="0.75000000000000011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opLeftCell="B2" workbookViewId="0">
      <pane xSplit="3" ySplit="1" topLeftCell="E5" activePane="bottomRight" state="frozen"/>
      <selection activeCell="B2" sqref="B2"/>
      <selection pane="topRight" activeCell="E2" sqref="E2"/>
      <selection pane="bottomLeft" activeCell="B3" sqref="B3"/>
      <selection pane="bottomRight" activeCell="T3" sqref="T3:T20"/>
    </sheetView>
  </sheetViews>
  <sheetFormatPr baseColWidth="10" defaultColWidth="12.33203125" defaultRowHeight="14" x14ac:dyDescent="0"/>
  <cols>
    <col min="1" max="2" width="12.33203125" style="129"/>
    <col min="3" max="3" width="17.5" style="129" customWidth="1"/>
    <col min="4" max="7" width="12.33203125" style="129"/>
    <col min="8" max="8" width="13.6640625" style="129" customWidth="1"/>
    <col min="9" max="12" width="12.33203125" style="129"/>
    <col min="13" max="13" width="14" style="129" customWidth="1"/>
    <col min="14" max="16" width="12.33203125" style="129"/>
    <col min="17" max="17" width="13.5" style="129" customWidth="1"/>
    <col min="18" max="18" width="12.33203125" style="129"/>
    <col min="19" max="19" width="14.1640625" style="129" customWidth="1"/>
    <col min="20" max="20" width="12.33203125" style="129"/>
    <col min="21" max="26" width="12.33203125" style="152"/>
    <col min="27" max="16384" width="12.33203125" style="129"/>
  </cols>
  <sheetData>
    <row r="1" spans="1:26">
      <c r="A1" s="6" t="s">
        <v>120</v>
      </c>
      <c r="B1" s="6"/>
      <c r="C1" s="159"/>
      <c r="D1" s="6"/>
      <c r="E1" s="8"/>
      <c r="F1" s="176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60"/>
    </row>
    <row r="2" spans="1:26" s="150" customFormat="1" ht="39">
      <c r="A2" s="132" t="s">
        <v>55</v>
      </c>
      <c r="B2" s="132" t="s">
        <v>56</v>
      </c>
      <c r="C2" s="132" t="s">
        <v>57</v>
      </c>
      <c r="D2" s="132" t="s">
        <v>59</v>
      </c>
      <c r="E2" s="132" t="s">
        <v>60</v>
      </c>
      <c r="F2" s="132" t="s">
        <v>64</v>
      </c>
      <c r="G2" s="132" t="s">
        <v>65</v>
      </c>
      <c r="H2" s="132" t="s">
        <v>66</v>
      </c>
      <c r="I2" s="132" t="s">
        <v>67</v>
      </c>
      <c r="J2" s="132" t="s">
        <v>68</v>
      </c>
      <c r="K2" s="132" t="s">
        <v>121</v>
      </c>
      <c r="L2" s="132" t="s">
        <v>122</v>
      </c>
      <c r="M2" s="132" t="s">
        <v>66</v>
      </c>
      <c r="N2" s="132" t="s">
        <v>62</v>
      </c>
      <c r="O2" s="132" t="s">
        <v>130</v>
      </c>
      <c r="P2" s="132" t="s">
        <v>131</v>
      </c>
      <c r="Q2" s="132" t="s">
        <v>135</v>
      </c>
      <c r="R2" s="132" t="s">
        <v>125</v>
      </c>
      <c r="S2" s="132" t="s">
        <v>84</v>
      </c>
      <c r="T2" s="132" t="s">
        <v>126</v>
      </c>
      <c r="U2" s="153"/>
      <c r="V2" s="153"/>
      <c r="W2" s="153"/>
      <c r="X2" s="153"/>
      <c r="Y2" s="153"/>
      <c r="Z2" s="153"/>
    </row>
    <row r="3" spans="1:26" ht="40">
      <c r="A3" s="161">
        <v>1</v>
      </c>
      <c r="B3" s="61">
        <v>252</v>
      </c>
      <c r="C3" s="162" t="s">
        <v>44</v>
      </c>
      <c r="D3" s="161" t="s">
        <v>1</v>
      </c>
      <c r="E3" s="8"/>
      <c r="F3" s="163"/>
      <c r="G3" s="163"/>
      <c r="H3" s="163">
        <f>G3-F3</f>
        <v>0</v>
      </c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</row>
    <row r="4" spans="1:26" s="134" customFormat="1" ht="40">
      <c r="A4" s="6">
        <v>2</v>
      </c>
      <c r="B4" s="25">
        <v>33</v>
      </c>
      <c r="C4" s="7" t="s">
        <v>41</v>
      </c>
      <c r="D4" s="6" t="s">
        <v>1</v>
      </c>
      <c r="E4" s="8"/>
      <c r="F4" s="163">
        <v>0.3756944444444445</v>
      </c>
      <c r="G4" s="163">
        <v>0.3756944444444445</v>
      </c>
      <c r="H4" s="163">
        <f t="shared" ref="H4:H20" si="0">G4-F4</f>
        <v>0</v>
      </c>
      <c r="I4" s="163">
        <v>0.37916666666666665</v>
      </c>
      <c r="J4" s="163">
        <v>0.39652777777777781</v>
      </c>
      <c r="K4" s="164">
        <v>0.42152777777777778</v>
      </c>
      <c r="L4" s="164">
        <v>0.42152777777777778</v>
      </c>
      <c r="M4" s="164">
        <v>2.7777777777777776E-2</v>
      </c>
      <c r="N4" s="163">
        <v>0.49150462962962965</v>
      </c>
      <c r="O4" s="163">
        <v>0.4916666666666667</v>
      </c>
      <c r="P4" s="163">
        <v>0.55694444444444446</v>
      </c>
      <c r="Q4" s="163">
        <v>0</v>
      </c>
      <c r="R4" s="163">
        <f>N4-J4</f>
        <v>9.497685185185184E-2</v>
      </c>
      <c r="S4" s="163"/>
      <c r="T4" s="163">
        <f>R4+Q4+M4+H4</f>
        <v>0.12275462962962962</v>
      </c>
      <c r="U4" s="154">
        <v>1.3888888888888888E-2</v>
      </c>
      <c r="V4" s="155">
        <v>0.10416666666666667</v>
      </c>
      <c r="W4" s="152"/>
      <c r="X4" s="152"/>
      <c r="Y4" s="152"/>
      <c r="Z4" s="152"/>
    </row>
    <row r="5" spans="1:26" s="134" customFormat="1" ht="27">
      <c r="A5" s="6">
        <v>3</v>
      </c>
      <c r="B5" s="25">
        <v>78</v>
      </c>
      <c r="C5" s="7" t="s">
        <v>40</v>
      </c>
      <c r="D5" s="6" t="s">
        <v>1</v>
      </c>
      <c r="E5" s="8"/>
      <c r="F5" s="163">
        <v>0.37847222222222227</v>
      </c>
      <c r="G5" s="163">
        <v>0.37847222222222227</v>
      </c>
      <c r="H5" s="163">
        <f t="shared" si="0"/>
        <v>0</v>
      </c>
      <c r="I5" s="163">
        <v>0.38194444444444442</v>
      </c>
      <c r="J5" s="163">
        <v>0.39930555555555558</v>
      </c>
      <c r="K5" s="163">
        <v>0.42430555555555555</v>
      </c>
      <c r="L5" s="163">
        <v>0.4381944444444445</v>
      </c>
      <c r="M5" s="163">
        <f>L5-K5-U4</f>
        <v>6.2450045135165055E-17</v>
      </c>
      <c r="N5" s="163">
        <v>0.49513888888888885</v>
      </c>
      <c r="O5" s="163">
        <v>0.49513888888888885</v>
      </c>
      <c r="P5" s="163">
        <v>0.56597222222222221</v>
      </c>
      <c r="Q5" s="163">
        <v>0</v>
      </c>
      <c r="R5" s="163">
        <f>N5-J5</f>
        <v>9.583333333333327E-2</v>
      </c>
      <c r="S5" s="163"/>
      <c r="T5" s="163">
        <f t="shared" ref="T5:T20" si="1">R5+Q5+M5+H5</f>
        <v>9.5833333333333326E-2</v>
      </c>
      <c r="U5" s="154">
        <v>1.3888888888888888E-2</v>
      </c>
      <c r="V5" s="155">
        <v>0.10416666666666667</v>
      </c>
      <c r="W5" s="152"/>
      <c r="X5" s="152"/>
      <c r="Y5" s="152"/>
      <c r="Z5" s="152"/>
    </row>
    <row r="6" spans="1:26" s="134" customFormat="1" ht="27">
      <c r="A6" s="6">
        <v>4</v>
      </c>
      <c r="B6" s="25">
        <v>111</v>
      </c>
      <c r="C6" s="7" t="s">
        <v>27</v>
      </c>
      <c r="D6" s="6" t="s">
        <v>2</v>
      </c>
      <c r="E6" s="8"/>
      <c r="F6" s="163">
        <v>0.38194444444444442</v>
      </c>
      <c r="G6" s="163">
        <v>0.38194444444444442</v>
      </c>
      <c r="H6" s="163">
        <f t="shared" si="0"/>
        <v>0</v>
      </c>
      <c r="I6" s="163">
        <v>0.38541666666666669</v>
      </c>
      <c r="J6" s="163">
        <v>0.40277777777777773</v>
      </c>
      <c r="K6" s="163">
        <v>0.42638888888888887</v>
      </c>
      <c r="L6" s="163">
        <v>0.44097222222222227</v>
      </c>
      <c r="M6" s="163">
        <v>0</v>
      </c>
      <c r="N6" s="163">
        <v>0.50829861111111108</v>
      </c>
      <c r="O6" s="163">
        <v>0.50763888888888886</v>
      </c>
      <c r="P6" s="163">
        <v>0.5854166666666667</v>
      </c>
      <c r="Q6" s="163">
        <v>0</v>
      </c>
      <c r="R6" s="163">
        <f>N6-J6</f>
        <v>0.10552083333333334</v>
      </c>
      <c r="S6" s="163">
        <v>1.6666666666666666E-2</v>
      </c>
      <c r="T6" s="163">
        <f t="shared" si="1"/>
        <v>0.10552083333333334</v>
      </c>
      <c r="U6" s="154">
        <v>1.38888888888889E-2</v>
      </c>
      <c r="V6" s="155">
        <v>0.10416666666666667</v>
      </c>
      <c r="W6" s="152"/>
      <c r="X6" s="152"/>
      <c r="Y6" s="152"/>
      <c r="Z6" s="152"/>
    </row>
    <row r="7" spans="1:26" ht="17">
      <c r="A7" s="6">
        <v>5</v>
      </c>
      <c r="B7" s="25">
        <v>6</v>
      </c>
      <c r="C7" s="7" t="s">
        <v>38</v>
      </c>
      <c r="D7" s="6" t="s">
        <v>2</v>
      </c>
      <c r="E7" s="8"/>
      <c r="F7" s="163">
        <v>0.38125000000000003</v>
      </c>
      <c r="G7" s="163">
        <v>0.38125000000000003</v>
      </c>
      <c r="H7" s="163">
        <f t="shared" si="0"/>
        <v>0</v>
      </c>
      <c r="I7" s="163">
        <v>0.38472222222222219</v>
      </c>
      <c r="J7" s="163">
        <v>0.40208333333333335</v>
      </c>
      <c r="K7" s="163">
        <v>0.42430555555555555</v>
      </c>
      <c r="L7" s="163">
        <v>0.4381944444444445</v>
      </c>
      <c r="M7" s="163">
        <f>L7-K7-U6</f>
        <v>5.0306980803327406E-17</v>
      </c>
      <c r="N7" s="163">
        <v>0.49153935185185182</v>
      </c>
      <c r="O7" s="163">
        <v>0.4916666666666667</v>
      </c>
      <c r="P7" s="163">
        <v>0.55347222222222225</v>
      </c>
      <c r="Q7" s="163">
        <v>0</v>
      </c>
      <c r="R7" s="163">
        <f t="shared" ref="R7:R20" si="2">N7-J7</f>
        <v>8.9456018518518476E-2</v>
      </c>
      <c r="S7" s="163"/>
      <c r="T7" s="163">
        <f t="shared" si="1"/>
        <v>8.9456018518518532E-2</v>
      </c>
      <c r="U7" s="154">
        <v>1.38888888888889E-2</v>
      </c>
      <c r="V7" s="155">
        <v>0.10416666666666667</v>
      </c>
      <c r="W7" s="152" t="s">
        <v>132</v>
      </c>
    </row>
    <row r="8" spans="1:26" s="134" customFormat="1" ht="17">
      <c r="A8" s="6">
        <v>6</v>
      </c>
      <c r="B8" s="25">
        <v>11</v>
      </c>
      <c r="C8" s="7" t="s">
        <v>43</v>
      </c>
      <c r="D8" s="6" t="s">
        <v>2</v>
      </c>
      <c r="E8" s="8"/>
      <c r="F8" s="163">
        <v>0.38541666666666669</v>
      </c>
      <c r="G8" s="163">
        <v>0.38541666666666669</v>
      </c>
      <c r="H8" s="163">
        <f t="shared" si="0"/>
        <v>0</v>
      </c>
      <c r="I8" s="163">
        <v>0.3888888888888889</v>
      </c>
      <c r="J8" s="163">
        <v>0.4055555555555555</v>
      </c>
      <c r="K8" s="163">
        <v>0.43055555555555558</v>
      </c>
      <c r="L8" s="163">
        <v>0.44444444444444442</v>
      </c>
      <c r="M8" s="163">
        <v>0</v>
      </c>
      <c r="N8" s="163">
        <v>0.50634259259259262</v>
      </c>
      <c r="O8" s="163">
        <v>0.50624999999999998</v>
      </c>
      <c r="P8" s="163">
        <v>0.57916666666666672</v>
      </c>
      <c r="Q8" s="163">
        <v>0</v>
      </c>
      <c r="R8" s="163">
        <f t="shared" si="2"/>
        <v>0.10078703703703712</v>
      </c>
      <c r="S8" s="164"/>
      <c r="T8" s="163">
        <f t="shared" si="1"/>
        <v>0.10078703703703712</v>
      </c>
      <c r="U8" s="154">
        <v>1.38888888888889E-2</v>
      </c>
      <c r="V8" s="155">
        <v>0.10416666666666667</v>
      </c>
      <c r="W8" s="152"/>
      <c r="X8" s="152"/>
      <c r="Y8" s="152"/>
      <c r="Z8" s="152"/>
    </row>
    <row r="9" spans="1:26" s="134" customFormat="1" ht="17">
      <c r="A9" s="6">
        <v>7</v>
      </c>
      <c r="B9" s="25">
        <v>18</v>
      </c>
      <c r="C9" s="7" t="s">
        <v>45</v>
      </c>
      <c r="D9" s="6" t="s">
        <v>2</v>
      </c>
      <c r="E9" s="8"/>
      <c r="F9" s="163">
        <v>0.37986111111111115</v>
      </c>
      <c r="G9" s="163">
        <v>0.37986111111111115</v>
      </c>
      <c r="H9" s="163">
        <f t="shared" si="0"/>
        <v>0</v>
      </c>
      <c r="I9" s="163">
        <v>0.3833333333333333</v>
      </c>
      <c r="J9" s="163">
        <v>0.40069444444444446</v>
      </c>
      <c r="K9" s="163">
        <v>0.4284722222222222</v>
      </c>
      <c r="L9" s="163">
        <v>0.44305555555555554</v>
      </c>
      <c r="M9" s="163">
        <f>L9-K9-U8</f>
        <v>6.9444444444443677E-4</v>
      </c>
      <c r="N9" s="163">
        <v>0.50582175925925921</v>
      </c>
      <c r="O9" s="163">
        <v>0.50555555555555554</v>
      </c>
      <c r="P9" s="163">
        <v>0.5854166666666667</v>
      </c>
      <c r="Q9" s="163">
        <v>0</v>
      </c>
      <c r="R9" s="163">
        <f t="shared" si="2"/>
        <v>0.10512731481481474</v>
      </c>
      <c r="S9" s="164"/>
      <c r="T9" s="163">
        <f t="shared" si="1"/>
        <v>0.10582175925925918</v>
      </c>
      <c r="U9" s="154">
        <v>1.38888888888889E-2</v>
      </c>
      <c r="V9" s="155">
        <v>0.10416666666666667</v>
      </c>
      <c r="W9" s="154"/>
      <c r="X9" s="152"/>
      <c r="Y9" s="152"/>
      <c r="Z9" s="152"/>
    </row>
    <row r="10" spans="1:26" s="134" customFormat="1" ht="27">
      <c r="A10" s="6">
        <v>8</v>
      </c>
      <c r="B10" s="25">
        <v>66</v>
      </c>
      <c r="C10" s="7" t="s">
        <v>33</v>
      </c>
      <c r="D10" s="6" t="s">
        <v>11</v>
      </c>
      <c r="E10" s="8" t="s">
        <v>32</v>
      </c>
      <c r="F10" s="163">
        <v>0.37777777777777777</v>
      </c>
      <c r="G10" s="163">
        <v>0.37777777777777777</v>
      </c>
      <c r="H10" s="163">
        <f t="shared" si="0"/>
        <v>0</v>
      </c>
      <c r="I10" s="163">
        <v>0.38125000000000003</v>
      </c>
      <c r="J10" s="163">
        <v>0.39861111111111108</v>
      </c>
      <c r="K10" s="163">
        <v>0.42638888888888887</v>
      </c>
      <c r="L10" s="163">
        <v>0.44166666666666665</v>
      </c>
      <c r="M10" s="163">
        <v>0</v>
      </c>
      <c r="N10" s="163">
        <v>0.49501157407407409</v>
      </c>
      <c r="O10" s="163">
        <v>0.49513888888888885</v>
      </c>
      <c r="P10" s="163">
        <v>0.56319444444444444</v>
      </c>
      <c r="Q10" s="163">
        <v>0</v>
      </c>
      <c r="R10" s="163">
        <f t="shared" si="2"/>
        <v>9.6400462962963007E-2</v>
      </c>
      <c r="S10" s="163">
        <v>1.3888888888888889E-3</v>
      </c>
      <c r="T10" s="163">
        <f t="shared" si="1"/>
        <v>9.6400462962963007E-2</v>
      </c>
      <c r="U10" s="154">
        <v>1.38888888888889E-2</v>
      </c>
      <c r="V10" s="155">
        <v>0.10416666666666667</v>
      </c>
      <c r="W10" s="152"/>
      <c r="X10" s="152"/>
      <c r="Y10" s="152"/>
      <c r="Z10" s="152"/>
    </row>
    <row r="11" spans="1:26" s="134" customFormat="1" ht="27">
      <c r="A11" s="6">
        <v>9</v>
      </c>
      <c r="B11" s="25">
        <v>93</v>
      </c>
      <c r="C11" s="7" t="s">
        <v>48</v>
      </c>
      <c r="D11" s="6" t="s">
        <v>11</v>
      </c>
      <c r="E11" s="8" t="s">
        <v>32</v>
      </c>
      <c r="F11" s="163">
        <v>0.37708333333333338</v>
      </c>
      <c r="G11" s="163">
        <v>0.37708333333333338</v>
      </c>
      <c r="H11" s="163">
        <f t="shared" si="0"/>
        <v>0</v>
      </c>
      <c r="I11" s="163">
        <v>0.38055555555555554</v>
      </c>
      <c r="J11" s="163">
        <v>0.3979166666666667</v>
      </c>
      <c r="K11" s="163">
        <v>0.42569444444444443</v>
      </c>
      <c r="L11" s="163">
        <v>0.44027777777777777</v>
      </c>
      <c r="M11" s="163">
        <v>0</v>
      </c>
      <c r="N11" s="163">
        <v>0.50094907407407407</v>
      </c>
      <c r="O11" s="163">
        <v>0.50138888888888888</v>
      </c>
      <c r="P11" s="163">
        <v>0.5625</v>
      </c>
      <c r="Q11" s="163">
        <v>0</v>
      </c>
      <c r="R11" s="163">
        <f t="shared" si="2"/>
        <v>0.10303240740740738</v>
      </c>
      <c r="S11" s="164">
        <v>6.9444444444444447E-4</v>
      </c>
      <c r="T11" s="163">
        <f t="shared" si="1"/>
        <v>0.10303240740740738</v>
      </c>
      <c r="U11" s="154">
        <v>1.38888888888889E-2</v>
      </c>
      <c r="V11" s="155">
        <v>0.10416666666666667</v>
      </c>
      <c r="W11" s="152"/>
      <c r="X11" s="152"/>
      <c r="Y11" s="152"/>
      <c r="Z11" s="152"/>
    </row>
    <row r="12" spans="1:26" s="134" customFormat="1" ht="17">
      <c r="A12" s="6">
        <v>10</v>
      </c>
      <c r="B12" s="165">
        <v>22</v>
      </c>
      <c r="C12" s="166" t="s">
        <v>15</v>
      </c>
      <c r="D12" s="167" t="s">
        <v>11</v>
      </c>
      <c r="E12" s="8" t="s">
        <v>32</v>
      </c>
      <c r="F12" s="163">
        <v>0.37916666666666665</v>
      </c>
      <c r="G12" s="163">
        <v>0.37916666666666665</v>
      </c>
      <c r="H12" s="163">
        <f t="shared" si="0"/>
        <v>0</v>
      </c>
      <c r="I12" s="163">
        <v>0.38263888888888892</v>
      </c>
      <c r="J12" s="163">
        <v>0.39999999999999997</v>
      </c>
      <c r="K12" s="163">
        <v>0.4284722222222222</v>
      </c>
      <c r="L12" s="163">
        <v>0.44236111111111115</v>
      </c>
      <c r="M12" s="163">
        <f>L12-K12-U11</f>
        <v>5.0306980803327406E-17</v>
      </c>
      <c r="N12" s="163">
        <v>0.54831018518518515</v>
      </c>
      <c r="O12" s="163">
        <v>0.54861111111111105</v>
      </c>
      <c r="P12" s="163">
        <v>0.6069444444444444</v>
      </c>
      <c r="Q12" s="163">
        <v>0</v>
      </c>
      <c r="R12" s="163">
        <f t="shared" si="2"/>
        <v>0.14831018518518518</v>
      </c>
      <c r="S12" s="163">
        <v>2.013888888888889E-2</v>
      </c>
      <c r="T12" s="163">
        <f t="shared" si="1"/>
        <v>0.14831018518518524</v>
      </c>
      <c r="U12" s="154">
        <v>1.38888888888889E-2</v>
      </c>
      <c r="V12" s="155">
        <v>0.10416666666666667</v>
      </c>
      <c r="W12" s="152"/>
      <c r="X12" s="152"/>
      <c r="Y12" s="152"/>
      <c r="Z12" s="152"/>
    </row>
    <row r="13" spans="1:26" s="134" customFormat="1" ht="17">
      <c r="A13" s="6">
        <v>11</v>
      </c>
      <c r="B13" s="25">
        <v>9</v>
      </c>
      <c r="C13" s="7" t="s">
        <v>30</v>
      </c>
      <c r="D13" s="6" t="s">
        <v>11</v>
      </c>
      <c r="E13" s="8" t="s">
        <v>13</v>
      </c>
      <c r="F13" s="163">
        <v>0.37638888888888888</v>
      </c>
      <c r="G13" s="163">
        <v>0.37638888888888888</v>
      </c>
      <c r="H13" s="163">
        <f t="shared" si="0"/>
        <v>0</v>
      </c>
      <c r="I13" s="163">
        <v>0.37986111111111115</v>
      </c>
      <c r="J13" s="163">
        <v>0.3972222222222222</v>
      </c>
      <c r="K13" s="163">
        <v>0.42222222222222222</v>
      </c>
      <c r="L13" s="163">
        <v>0.43611111111111112</v>
      </c>
      <c r="M13" s="163">
        <f>L13-K13-U12</f>
        <v>0</v>
      </c>
      <c r="N13" s="163">
        <v>0.50848379629629636</v>
      </c>
      <c r="O13" s="163">
        <v>0.5083333333333333</v>
      </c>
      <c r="P13" s="163">
        <v>0.57916666666666672</v>
      </c>
      <c r="Q13" s="163">
        <v>0</v>
      </c>
      <c r="R13" s="163">
        <f t="shared" si="2"/>
        <v>0.11126157407407417</v>
      </c>
      <c r="S13" s="163">
        <v>2.0833333333333333E-3</v>
      </c>
      <c r="T13" s="163">
        <f t="shared" si="1"/>
        <v>0.11126157407407417</v>
      </c>
      <c r="U13" s="154">
        <v>1.38888888888889E-2</v>
      </c>
      <c r="V13" s="155">
        <v>0.10416666666666667</v>
      </c>
      <c r="W13" s="152"/>
      <c r="X13" s="152"/>
      <c r="Y13" s="152"/>
      <c r="Z13" s="152"/>
    </row>
    <row r="14" spans="1:26" s="134" customFormat="1" ht="17">
      <c r="A14" s="6">
        <v>12</v>
      </c>
      <c r="B14" s="25">
        <v>96</v>
      </c>
      <c r="C14" s="7" t="s">
        <v>25</v>
      </c>
      <c r="D14" s="6" t="s">
        <v>11</v>
      </c>
      <c r="E14" s="8" t="s">
        <v>13</v>
      </c>
      <c r="F14" s="163">
        <v>0.375</v>
      </c>
      <c r="G14" s="163">
        <v>0.375</v>
      </c>
      <c r="H14" s="163">
        <f t="shared" si="0"/>
        <v>0</v>
      </c>
      <c r="I14" s="163">
        <v>0.37847222222222227</v>
      </c>
      <c r="J14" s="163">
        <v>0.39583333333333331</v>
      </c>
      <c r="K14" s="163">
        <v>0.42291666666666666</v>
      </c>
      <c r="L14" s="163">
        <v>0.4368055555555555</v>
      </c>
      <c r="M14" s="163">
        <v>0</v>
      </c>
      <c r="N14" s="163">
        <v>0.49387731481481478</v>
      </c>
      <c r="O14" s="163">
        <v>0.49374999999999997</v>
      </c>
      <c r="P14" s="163">
        <v>0.55347222222222225</v>
      </c>
      <c r="Q14" s="163">
        <v>0</v>
      </c>
      <c r="R14" s="163">
        <f t="shared" si="2"/>
        <v>9.8043981481481468E-2</v>
      </c>
      <c r="S14" s="163">
        <v>6.2499999999999995E-3</v>
      </c>
      <c r="T14" s="163">
        <f t="shared" si="1"/>
        <v>9.8043981481481468E-2</v>
      </c>
      <c r="U14" s="154">
        <v>1.38888888888889E-2</v>
      </c>
      <c r="V14" s="155">
        <v>0.10416666666666667</v>
      </c>
      <c r="W14" s="152"/>
      <c r="X14" s="152"/>
      <c r="Y14" s="152"/>
      <c r="Z14" s="152"/>
    </row>
    <row r="15" spans="1:26" s="134" customFormat="1" ht="17">
      <c r="A15" s="6">
        <v>13</v>
      </c>
      <c r="B15" s="25">
        <v>10</v>
      </c>
      <c r="C15" s="7" t="s">
        <v>24</v>
      </c>
      <c r="D15" s="6" t="s">
        <v>11</v>
      </c>
      <c r="E15" s="8" t="s">
        <v>13</v>
      </c>
      <c r="F15" s="163">
        <v>0.3833333333333333</v>
      </c>
      <c r="G15" s="163">
        <v>0.3833333333333333</v>
      </c>
      <c r="H15" s="163">
        <f t="shared" si="0"/>
        <v>0</v>
      </c>
      <c r="I15" s="163">
        <v>0.38680555555555557</v>
      </c>
      <c r="J15" s="163">
        <v>0.40347222222222223</v>
      </c>
      <c r="K15" s="163">
        <v>0.43958333333333338</v>
      </c>
      <c r="L15" s="163">
        <v>0.45416666666666666</v>
      </c>
      <c r="M15" s="163">
        <f>L15-K15-U14</f>
        <v>6.9444444444438126E-4</v>
      </c>
      <c r="N15" s="163">
        <v>0.54089120370370369</v>
      </c>
      <c r="O15" s="163">
        <v>0.54097222222222219</v>
      </c>
      <c r="P15" s="163">
        <v>0.58472222222222225</v>
      </c>
      <c r="Q15" s="163">
        <v>0</v>
      </c>
      <c r="R15" s="163">
        <f t="shared" si="2"/>
        <v>0.13741898148148146</v>
      </c>
      <c r="S15" s="163"/>
      <c r="T15" s="163">
        <f t="shared" si="1"/>
        <v>0.13811342592592585</v>
      </c>
      <c r="U15" s="154">
        <v>1.38888888888889E-2</v>
      </c>
      <c r="V15" s="155">
        <v>0.10416666666666667</v>
      </c>
      <c r="W15" s="152"/>
      <c r="X15" s="152"/>
      <c r="Y15" s="152"/>
      <c r="Z15" s="152"/>
    </row>
    <row r="16" spans="1:26" s="134" customFormat="1" ht="27">
      <c r="A16" s="161">
        <v>14</v>
      </c>
      <c r="B16" s="61">
        <v>14</v>
      </c>
      <c r="C16" s="162" t="s">
        <v>23</v>
      </c>
      <c r="D16" s="161" t="s">
        <v>11</v>
      </c>
      <c r="E16" s="168" t="s">
        <v>13</v>
      </c>
      <c r="F16" s="163">
        <v>0.38263888888888892</v>
      </c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 t="s">
        <v>134</v>
      </c>
      <c r="S16" s="164"/>
      <c r="T16" s="163" t="s">
        <v>82</v>
      </c>
      <c r="U16" s="154">
        <v>1.38888888888889E-2</v>
      </c>
      <c r="V16" s="155">
        <v>0.10416666666666667</v>
      </c>
      <c r="W16" s="152"/>
      <c r="X16" s="152"/>
      <c r="Y16" s="152"/>
      <c r="Z16" s="152"/>
    </row>
    <row r="17" spans="1:26" s="134" customFormat="1" ht="17">
      <c r="A17" s="161">
        <v>15</v>
      </c>
      <c r="B17" s="61">
        <v>99</v>
      </c>
      <c r="C17" s="162" t="s">
        <v>52</v>
      </c>
      <c r="D17" s="161" t="s">
        <v>11</v>
      </c>
      <c r="E17" s="168" t="s">
        <v>13</v>
      </c>
      <c r="F17" s="163">
        <v>0.38611111111111113</v>
      </c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 t="s">
        <v>82</v>
      </c>
      <c r="S17" s="163"/>
      <c r="T17" s="163" t="s">
        <v>82</v>
      </c>
      <c r="U17" s="154">
        <v>1.38888888888889E-2</v>
      </c>
      <c r="V17" s="155">
        <v>0.10416666666666667</v>
      </c>
      <c r="W17" s="152"/>
      <c r="X17" s="152"/>
      <c r="Y17" s="152"/>
      <c r="Z17" s="152"/>
    </row>
    <row r="18" spans="1:26" s="134" customFormat="1" ht="27">
      <c r="A18" s="6">
        <v>16</v>
      </c>
      <c r="B18" s="25">
        <v>92</v>
      </c>
      <c r="C18" s="7" t="s">
        <v>22</v>
      </c>
      <c r="D18" s="6" t="s">
        <v>11</v>
      </c>
      <c r="E18" s="8" t="s">
        <v>13</v>
      </c>
      <c r="F18" s="163">
        <v>0.38055555555555554</v>
      </c>
      <c r="G18" s="163">
        <v>0.38055555555555554</v>
      </c>
      <c r="H18" s="163">
        <f t="shared" si="0"/>
        <v>0</v>
      </c>
      <c r="I18" s="163">
        <v>0.3840277777777778</v>
      </c>
      <c r="J18" s="163">
        <v>0.40138888888888885</v>
      </c>
      <c r="K18" s="163">
        <v>0.4291666666666667</v>
      </c>
      <c r="L18" s="163">
        <v>0.44375000000000003</v>
      </c>
      <c r="M18" s="163">
        <f>L18-K18-U17</f>
        <v>6.9444444444443677E-4</v>
      </c>
      <c r="N18" s="163">
        <v>0.50092592592592589</v>
      </c>
      <c r="O18" s="163">
        <v>0.50069444444444444</v>
      </c>
      <c r="P18" s="163">
        <v>0.56180555555555556</v>
      </c>
      <c r="Q18" s="163">
        <v>0</v>
      </c>
      <c r="R18" s="163">
        <f t="shared" si="2"/>
        <v>9.9537037037037035E-2</v>
      </c>
      <c r="S18" s="164"/>
      <c r="T18" s="163">
        <f t="shared" si="1"/>
        <v>0.10023148148148148</v>
      </c>
      <c r="U18" s="154">
        <v>1.38888888888889E-2</v>
      </c>
      <c r="V18" s="155">
        <v>0.10416666666666667</v>
      </c>
      <c r="W18" s="152"/>
      <c r="X18" s="152"/>
      <c r="Y18" s="152"/>
      <c r="Z18" s="152"/>
    </row>
    <row r="19" spans="1:26" s="134" customFormat="1" ht="17">
      <c r="A19" s="6">
        <v>17</v>
      </c>
      <c r="B19" s="25">
        <v>7</v>
      </c>
      <c r="C19" s="7" t="s">
        <v>21</v>
      </c>
      <c r="D19" s="6" t="s">
        <v>11</v>
      </c>
      <c r="E19" s="8" t="s">
        <v>19</v>
      </c>
      <c r="F19" s="163">
        <v>0.3840277777777778</v>
      </c>
      <c r="G19" s="163">
        <v>0.3840277777777778</v>
      </c>
      <c r="H19" s="163">
        <f t="shared" si="0"/>
        <v>0</v>
      </c>
      <c r="I19" s="163">
        <v>0.38750000000000001</v>
      </c>
      <c r="J19" s="163">
        <v>0.40416666666666662</v>
      </c>
      <c r="K19" s="163">
        <v>0.44305555555555554</v>
      </c>
      <c r="L19" s="163">
        <v>0.45763888888888887</v>
      </c>
      <c r="M19" s="163">
        <f>L19-K19-U18</f>
        <v>6.9444444444443677E-4</v>
      </c>
      <c r="N19" s="163">
        <v>0.54379629629629633</v>
      </c>
      <c r="O19" s="163">
        <v>0.54375000000000007</v>
      </c>
      <c r="P19" s="163">
        <v>0.62638888888888888</v>
      </c>
      <c r="Q19" s="163">
        <v>0</v>
      </c>
      <c r="R19" s="163">
        <f t="shared" si="2"/>
        <v>0.13962962962962971</v>
      </c>
      <c r="S19" s="163"/>
      <c r="T19" s="163">
        <f t="shared" si="1"/>
        <v>0.14032407407407416</v>
      </c>
      <c r="U19" s="154">
        <v>1.38888888888889E-2</v>
      </c>
      <c r="V19" s="155">
        <v>0.10416666666666667</v>
      </c>
      <c r="W19" s="152"/>
      <c r="X19" s="152"/>
      <c r="Y19" s="152"/>
      <c r="Z19" s="152"/>
    </row>
    <row r="20" spans="1:26" s="134" customFormat="1" ht="17">
      <c r="A20" s="6">
        <v>18</v>
      </c>
      <c r="B20" s="25">
        <v>28</v>
      </c>
      <c r="C20" s="7" t="s">
        <v>20</v>
      </c>
      <c r="D20" s="6" t="s">
        <v>11</v>
      </c>
      <c r="E20" s="8" t="s">
        <v>19</v>
      </c>
      <c r="F20" s="163">
        <v>0.38472222222222219</v>
      </c>
      <c r="G20" s="163">
        <v>0.38472222222222219</v>
      </c>
      <c r="H20" s="163">
        <f t="shared" si="0"/>
        <v>0</v>
      </c>
      <c r="I20" s="163">
        <v>0.38819444444444445</v>
      </c>
      <c r="J20" s="163">
        <v>0.40486111111111112</v>
      </c>
      <c r="K20" s="163">
        <v>0.4381944444444445</v>
      </c>
      <c r="L20" s="163">
        <v>0.45208333333333334</v>
      </c>
      <c r="M20" s="163">
        <v>0</v>
      </c>
      <c r="N20" s="163">
        <v>0.51768518518518525</v>
      </c>
      <c r="O20" s="163">
        <v>0.51736111111111105</v>
      </c>
      <c r="P20" s="163">
        <v>0.56874999999999998</v>
      </c>
      <c r="Q20" s="163">
        <v>0</v>
      </c>
      <c r="R20" s="163">
        <f t="shared" si="2"/>
        <v>0.11282407407407413</v>
      </c>
      <c r="S20" s="163"/>
      <c r="T20" s="163">
        <f t="shared" si="1"/>
        <v>0.11282407407407413</v>
      </c>
      <c r="U20" s="154">
        <v>1.38888888888889E-2</v>
      </c>
      <c r="V20" s="155">
        <v>0.10416666666666667</v>
      </c>
      <c r="W20" s="152"/>
      <c r="X20" s="152"/>
      <c r="Y20" s="152"/>
      <c r="Z20" s="152"/>
    </row>
    <row r="21" spans="1:26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</row>
    <row r="22" spans="1:26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</row>
  </sheetData>
  <mergeCells count="1">
    <mergeCell ref="F1:S1"/>
  </mergeCells>
  <phoneticPr fontId="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opLeftCell="B1" workbookViewId="0">
      <pane xSplit="1" topLeftCell="T1" activePane="topRight" state="frozen"/>
      <selection activeCell="B1" sqref="B1"/>
      <selection pane="topRight" activeCell="Z3" sqref="Z3:Z8"/>
    </sheetView>
  </sheetViews>
  <sheetFormatPr baseColWidth="10" defaultRowHeight="14" x14ac:dyDescent="0"/>
  <cols>
    <col min="1" max="1" width="6.33203125" style="131" customWidth="1"/>
    <col min="2" max="2" width="9" style="131" customWidth="1"/>
    <col min="3" max="3" width="19.83203125" style="131" customWidth="1"/>
    <col min="4" max="6" width="10.83203125" style="131"/>
    <col min="7" max="7" width="14" style="131" customWidth="1"/>
    <col min="8" max="10" width="10.83203125" style="131"/>
    <col min="11" max="11" width="11.6640625" style="131" customWidth="1"/>
    <col min="12" max="13" width="10.83203125" style="131"/>
    <col min="14" max="14" width="12.6640625" style="131" customWidth="1"/>
    <col min="15" max="16" width="10.83203125" style="131"/>
    <col min="17" max="17" width="12.1640625" style="131" customWidth="1"/>
    <col min="18" max="18" width="10.83203125" style="131"/>
    <col min="19" max="19" width="15.6640625" style="131" customWidth="1"/>
    <col min="20" max="20" width="13.1640625" style="131" customWidth="1"/>
    <col min="21" max="21" width="13.1640625" style="131" hidden="1" customWidth="1"/>
    <col min="22" max="22" width="13.1640625" style="131" customWidth="1"/>
    <col min="23" max="23" width="13.33203125" style="131" customWidth="1"/>
    <col min="24" max="24" width="15.6640625" style="131" customWidth="1"/>
    <col min="25" max="25" width="11.1640625" style="131" customWidth="1"/>
    <col min="26" max="16384" width="10.83203125" style="131"/>
  </cols>
  <sheetData>
    <row r="1" spans="1:32">
      <c r="A1" s="6" t="s">
        <v>120</v>
      </c>
      <c r="B1" s="6"/>
      <c r="C1" s="8"/>
      <c r="D1" s="6"/>
      <c r="E1" s="178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</row>
    <row r="2" spans="1:32" s="133" customFormat="1" ht="52">
      <c r="A2" s="132" t="s">
        <v>55</v>
      </c>
      <c r="B2" s="132" t="s">
        <v>56</v>
      </c>
      <c r="C2" s="132" t="s">
        <v>57</v>
      </c>
      <c r="D2" s="132" t="s">
        <v>59</v>
      </c>
      <c r="E2" s="132" t="s">
        <v>64</v>
      </c>
      <c r="F2" s="132" t="s">
        <v>65</v>
      </c>
      <c r="G2" s="132" t="s">
        <v>66</v>
      </c>
      <c r="H2" s="132" t="s">
        <v>67</v>
      </c>
      <c r="I2" s="132" t="s">
        <v>68</v>
      </c>
      <c r="J2" s="132" t="s">
        <v>123</v>
      </c>
      <c r="K2" s="132" t="s">
        <v>111</v>
      </c>
      <c r="L2" s="132" t="s">
        <v>112</v>
      </c>
      <c r="M2" s="132" t="s">
        <v>128</v>
      </c>
      <c r="N2" s="132" t="s">
        <v>111</v>
      </c>
      <c r="O2" s="132" t="s">
        <v>112</v>
      </c>
      <c r="P2" s="132" t="s">
        <v>124</v>
      </c>
      <c r="Q2" s="132" t="s">
        <v>111</v>
      </c>
      <c r="R2" s="132" t="s">
        <v>112</v>
      </c>
      <c r="S2" s="132" t="s">
        <v>125</v>
      </c>
      <c r="T2" s="130" t="s">
        <v>130</v>
      </c>
      <c r="U2" s="130" t="s">
        <v>131</v>
      </c>
      <c r="V2" s="130" t="s">
        <v>135</v>
      </c>
      <c r="W2" s="132" t="s">
        <v>85</v>
      </c>
      <c r="X2" s="132" t="s">
        <v>88</v>
      </c>
      <c r="Y2" s="132" t="s">
        <v>133</v>
      </c>
      <c r="Z2" s="132" t="s">
        <v>127</v>
      </c>
    </row>
    <row r="3" spans="1:32" s="134" customFormat="1" ht="27">
      <c r="A3" s="136">
        <v>19</v>
      </c>
      <c r="B3" s="142">
        <v>4</v>
      </c>
      <c r="C3" s="143" t="s">
        <v>28</v>
      </c>
      <c r="D3" s="136" t="s">
        <v>4</v>
      </c>
      <c r="E3" s="140">
        <v>0.38680555555555557</v>
      </c>
      <c r="F3" s="140">
        <v>0.38680555555555557</v>
      </c>
      <c r="G3" s="140">
        <f>F3-E3</f>
        <v>0</v>
      </c>
      <c r="H3" s="140">
        <v>0.39027777777777778</v>
      </c>
      <c r="I3" s="140">
        <v>0.40625</v>
      </c>
      <c r="J3" s="140">
        <v>0.4465277777777778</v>
      </c>
      <c r="K3" s="140"/>
      <c r="L3" s="140">
        <f>AB3-(J3-I3)</f>
        <v>0</v>
      </c>
      <c r="M3" s="140">
        <v>0.4777777777777778</v>
      </c>
      <c r="N3" s="140">
        <f>M3-I3-AC3</f>
        <v>4.1666666666666935E-3</v>
      </c>
      <c r="O3" s="140"/>
      <c r="P3" s="140">
        <v>0.52534722222222219</v>
      </c>
      <c r="Q3" s="140">
        <f>S3-AD3</f>
        <v>3.4722222222217936E-4</v>
      </c>
      <c r="R3" s="140"/>
      <c r="S3" s="140">
        <f>P3-I3</f>
        <v>0.11909722222222219</v>
      </c>
      <c r="T3" s="140">
        <v>0.52569444444444446</v>
      </c>
      <c r="U3" s="140">
        <v>0.61944444444444446</v>
      </c>
      <c r="V3" s="140">
        <v>0</v>
      </c>
      <c r="W3" s="140"/>
      <c r="X3" s="140"/>
      <c r="Y3" s="140"/>
      <c r="Z3" s="140">
        <f>Y3+X3+W3+Q3+N3+G3</f>
        <v>4.5138888888888729E-3</v>
      </c>
      <c r="AB3" s="147">
        <v>4.027777777777778E-2</v>
      </c>
      <c r="AC3" s="147">
        <v>6.7361111111111108E-2</v>
      </c>
      <c r="AD3" s="147">
        <v>0.11875000000000001</v>
      </c>
      <c r="AE3" s="151">
        <v>0.10416666666666667</v>
      </c>
      <c r="AF3" s="137">
        <f>U3-T3</f>
        <v>9.375E-2</v>
      </c>
    </row>
    <row r="4" spans="1:32" s="134" customFormat="1" ht="27">
      <c r="A4" s="136">
        <v>20</v>
      </c>
      <c r="B4" s="142">
        <v>5</v>
      </c>
      <c r="C4" s="143" t="s">
        <v>50</v>
      </c>
      <c r="D4" s="136" t="s">
        <v>4</v>
      </c>
      <c r="E4" s="140">
        <v>0.3888888888888889</v>
      </c>
      <c r="F4" s="140">
        <v>0.39513888888888887</v>
      </c>
      <c r="G4" s="140">
        <f t="shared" ref="G4:G8" si="0">F4-E4</f>
        <v>6.2499999999999778E-3</v>
      </c>
      <c r="H4" s="140">
        <v>0.39861111111111108</v>
      </c>
      <c r="I4" s="140">
        <v>0.40902777777777777</v>
      </c>
      <c r="J4" s="140">
        <v>0.45277777777777778</v>
      </c>
      <c r="K4" s="140">
        <f>J4-I4-AB4</f>
        <v>3.4722222222222307E-3</v>
      </c>
      <c r="L4" s="140"/>
      <c r="M4" s="140">
        <v>0.4826388888888889</v>
      </c>
      <c r="N4" s="140">
        <f>M4-I4-AC4</f>
        <v>6.2500000000000194E-3</v>
      </c>
      <c r="O4" s="140"/>
      <c r="P4" s="140">
        <v>0.5288194444444444</v>
      </c>
      <c r="Q4" s="140">
        <f>S4-AD4</f>
        <v>1.0416666666666213E-3</v>
      </c>
      <c r="R4" s="140"/>
      <c r="S4" s="140">
        <f t="shared" ref="S4:S8" si="1">P4-I4</f>
        <v>0.11979166666666663</v>
      </c>
      <c r="T4" s="140">
        <v>0.52916666666666667</v>
      </c>
      <c r="U4" s="140"/>
      <c r="V4" s="140">
        <v>0</v>
      </c>
      <c r="W4" s="140">
        <v>6.9444444444444441E-3</v>
      </c>
      <c r="X4" s="140"/>
      <c r="Y4" s="140"/>
      <c r="Z4" s="140">
        <f>W4+Q4+N4+K4+G4</f>
        <v>2.3958333333333293E-2</v>
      </c>
      <c r="AA4" s="134" t="s">
        <v>129</v>
      </c>
      <c r="AB4" s="147">
        <v>4.027777777777778E-2</v>
      </c>
      <c r="AC4" s="147">
        <v>6.7361111111111108E-2</v>
      </c>
      <c r="AD4" s="147">
        <v>0.11875000000000001</v>
      </c>
      <c r="AE4" s="151">
        <v>0.10416666666666667</v>
      </c>
    </row>
    <row r="5" spans="1:32" s="134" customFormat="1" ht="27">
      <c r="A5" s="136">
        <v>21</v>
      </c>
      <c r="B5" s="142">
        <v>7</v>
      </c>
      <c r="C5" s="146" t="s">
        <v>26</v>
      </c>
      <c r="D5" s="136" t="s">
        <v>4</v>
      </c>
      <c r="E5" s="140">
        <v>0.39027777777777778</v>
      </c>
      <c r="F5" s="140">
        <v>0.39027777777777778</v>
      </c>
      <c r="G5" s="140">
        <f t="shared" si="0"/>
        <v>0</v>
      </c>
      <c r="H5" s="141">
        <v>0.39374999999999999</v>
      </c>
      <c r="I5" s="140">
        <v>0.40763888888888888</v>
      </c>
      <c r="J5" s="140">
        <v>0.44513888888888892</v>
      </c>
      <c r="K5" s="140"/>
      <c r="L5" s="141">
        <v>5.5555555555555558E-3</v>
      </c>
      <c r="M5" s="141">
        <v>0.4777777777777778</v>
      </c>
      <c r="N5" s="140">
        <f>M5-I5-AC5</f>
        <v>2.7777777777778095E-3</v>
      </c>
      <c r="O5" s="141"/>
      <c r="P5" s="140">
        <v>0.52612268518518512</v>
      </c>
      <c r="Q5" s="140"/>
      <c r="R5" s="140">
        <v>5.3240740740740744E-4</v>
      </c>
      <c r="S5" s="140">
        <f t="shared" si="1"/>
        <v>0.11848379629629624</v>
      </c>
      <c r="T5" s="140">
        <v>0.52638888888888891</v>
      </c>
      <c r="U5" s="140">
        <v>0.57500000000000007</v>
      </c>
      <c r="V5" s="140">
        <v>0</v>
      </c>
      <c r="W5" s="140">
        <v>6.9444444444444441E-3</v>
      </c>
      <c r="X5" s="149">
        <v>1.8749999999999999E-2</v>
      </c>
      <c r="Y5" s="149"/>
      <c r="Z5" s="140">
        <f>X5+W5+R5+N5+L5</f>
        <v>3.4560185185185215E-2</v>
      </c>
      <c r="AA5" s="134" t="s">
        <v>129</v>
      </c>
      <c r="AB5" s="147">
        <v>4.027777777777778E-2</v>
      </c>
      <c r="AC5" s="147">
        <v>6.7361111111111108E-2</v>
      </c>
      <c r="AD5" s="147">
        <v>0.11874999999999999</v>
      </c>
      <c r="AE5" s="151">
        <v>0.10416666666666667</v>
      </c>
      <c r="AF5" s="137">
        <f>U5-T5</f>
        <v>4.861111111111116E-2</v>
      </c>
    </row>
    <row r="6" spans="1:32" s="134" customFormat="1" ht="27">
      <c r="A6" s="136">
        <v>22</v>
      </c>
      <c r="B6" s="138">
        <v>8</v>
      </c>
      <c r="C6" s="139" t="s">
        <v>35</v>
      </c>
      <c r="D6" s="136" t="s">
        <v>4</v>
      </c>
      <c r="E6" s="140">
        <v>0.38819444444444445</v>
      </c>
      <c r="F6" s="140">
        <v>0.40486111111111112</v>
      </c>
      <c r="G6" s="140">
        <f t="shared" si="0"/>
        <v>1.6666666666666663E-2</v>
      </c>
      <c r="H6" s="140">
        <v>0.40833333333333338</v>
      </c>
      <c r="I6" s="140">
        <v>0.40833333333333338</v>
      </c>
      <c r="J6" s="140" t="s">
        <v>82</v>
      </c>
      <c r="K6" s="140"/>
      <c r="L6" s="140"/>
      <c r="M6" s="140"/>
      <c r="N6" s="140" t="s">
        <v>82</v>
      </c>
      <c r="O6" s="140"/>
      <c r="P6" s="140"/>
      <c r="Q6" s="140"/>
      <c r="R6" s="140" t="s">
        <v>82</v>
      </c>
      <c r="S6" s="140" t="s">
        <v>82</v>
      </c>
      <c r="T6" s="140">
        <v>0.45416666666666666</v>
      </c>
      <c r="U6" s="140">
        <v>0.54861111111111105</v>
      </c>
      <c r="V6" s="140">
        <v>0</v>
      </c>
      <c r="W6" s="140">
        <v>0.16041666666666668</v>
      </c>
      <c r="X6" s="140"/>
      <c r="Y6" s="140"/>
      <c r="Z6" s="140">
        <v>0.17708333333333334</v>
      </c>
      <c r="AB6" s="147">
        <v>4.027777777777778E-2</v>
      </c>
      <c r="AC6" s="147">
        <v>6.7361111111111108E-2</v>
      </c>
      <c r="AD6" s="147">
        <v>0.11874999999999999</v>
      </c>
      <c r="AE6" s="151">
        <v>0.10416666666666667</v>
      </c>
      <c r="AF6" s="137">
        <f>U6-T6</f>
        <v>9.4444444444444386E-2</v>
      </c>
    </row>
    <row r="7" spans="1:32" s="134" customFormat="1" ht="27">
      <c r="A7" s="136">
        <v>23</v>
      </c>
      <c r="B7" s="142">
        <v>3</v>
      </c>
      <c r="C7" s="146" t="s">
        <v>51</v>
      </c>
      <c r="D7" s="136" t="s">
        <v>4</v>
      </c>
      <c r="E7" s="140">
        <v>0.38750000000000001</v>
      </c>
      <c r="F7" s="140">
        <v>0.38750000000000001</v>
      </c>
      <c r="G7" s="140">
        <f t="shared" si="0"/>
        <v>0</v>
      </c>
      <c r="H7" s="141">
        <v>0.39097222222222222</v>
      </c>
      <c r="I7" s="140">
        <v>0.4069444444444445</v>
      </c>
      <c r="J7" s="140">
        <v>0.45208333333333334</v>
      </c>
      <c r="K7" s="140">
        <f t="shared" ref="K7:K8" si="2">J7-I7-AB7</f>
        <v>4.8611111111110591E-3</v>
      </c>
      <c r="L7" s="140"/>
      <c r="M7" s="140">
        <v>0.4826388888888889</v>
      </c>
      <c r="N7" s="140">
        <f>M7-I7-AC7</f>
        <v>8.3333333333332898E-3</v>
      </c>
      <c r="O7" s="140"/>
      <c r="P7" s="140">
        <v>0.52908564814814818</v>
      </c>
      <c r="Q7" s="140">
        <f>S7-AD7</f>
        <v>3.391203703703688E-3</v>
      </c>
      <c r="R7" s="140"/>
      <c r="S7" s="140">
        <f t="shared" si="1"/>
        <v>0.12214120370370368</v>
      </c>
      <c r="T7" s="140">
        <v>0.52986111111111112</v>
      </c>
      <c r="U7" s="140">
        <v>0.61944444444444446</v>
      </c>
      <c r="V7" s="140">
        <v>0</v>
      </c>
      <c r="W7" s="140"/>
      <c r="X7" s="140"/>
      <c r="Y7" s="140">
        <v>3.472222222222222E-3</v>
      </c>
      <c r="Z7" s="140">
        <f>Y7+V7+Q7+K7</f>
        <v>1.1724537037036969E-2</v>
      </c>
      <c r="AB7" s="147">
        <v>4.027777777777778E-2</v>
      </c>
      <c r="AC7" s="147">
        <v>6.7361111111111108E-2</v>
      </c>
      <c r="AD7" s="147">
        <v>0.11874999999999999</v>
      </c>
      <c r="AE7" s="151">
        <v>0.10416666666666667</v>
      </c>
      <c r="AF7" s="137">
        <f>U7-T7</f>
        <v>8.9583333333333348E-2</v>
      </c>
    </row>
    <row r="8" spans="1:32" s="134" customFormat="1" ht="27">
      <c r="A8" s="144">
        <v>24</v>
      </c>
      <c r="B8" s="145">
        <v>69</v>
      </c>
      <c r="C8" s="146" t="s">
        <v>49</v>
      </c>
      <c r="D8" s="136" t="s">
        <v>4</v>
      </c>
      <c r="E8" s="140">
        <v>0.38958333333333334</v>
      </c>
      <c r="F8" s="140">
        <v>0.39444444444444443</v>
      </c>
      <c r="G8" s="140">
        <f t="shared" si="0"/>
        <v>4.8611111111110938E-3</v>
      </c>
      <c r="H8" s="140">
        <v>0.3979166666666667</v>
      </c>
      <c r="I8" s="140">
        <v>0.40972222222222227</v>
      </c>
      <c r="J8" s="140">
        <v>0.4513888888888889</v>
      </c>
      <c r="K8" s="140">
        <f t="shared" si="2"/>
        <v>1.3888888888888493E-3</v>
      </c>
      <c r="L8" s="140"/>
      <c r="M8" s="140">
        <v>0.48333333333333334</v>
      </c>
      <c r="N8" s="140">
        <f>M8-I8-AC8</f>
        <v>6.2499999999999639E-3</v>
      </c>
      <c r="O8" s="140"/>
      <c r="P8" s="140">
        <v>0.52887731481481481</v>
      </c>
      <c r="Q8" s="140">
        <f>S8-AD8</f>
        <v>4.0509259259255415E-4</v>
      </c>
      <c r="R8" s="140"/>
      <c r="S8" s="140">
        <f t="shared" si="1"/>
        <v>0.11915509259259255</v>
      </c>
      <c r="T8" s="140">
        <v>0.52916666666666667</v>
      </c>
      <c r="U8" s="140"/>
      <c r="V8" s="140">
        <v>0</v>
      </c>
      <c r="W8" s="140"/>
      <c r="X8" s="140"/>
      <c r="Y8" s="140"/>
      <c r="Z8" s="140">
        <f>V8+Q8+N8+K8+G8</f>
        <v>1.2905092592592461E-2</v>
      </c>
      <c r="AB8" s="147">
        <v>4.027777777777778E-2</v>
      </c>
      <c r="AC8" s="147">
        <v>6.7361111111111108E-2</v>
      </c>
      <c r="AD8" s="147">
        <v>0.11874999999999999</v>
      </c>
      <c r="AE8" s="151">
        <v>0.10416666666666667</v>
      </c>
    </row>
  </sheetData>
  <mergeCells count="1">
    <mergeCell ref="E1:Z1"/>
  </mergeCells>
  <phoneticPr fontId="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topLeftCell="A65" workbookViewId="0">
      <selection activeCell="J13" sqref="J13"/>
    </sheetView>
  </sheetViews>
  <sheetFormatPr baseColWidth="10" defaultRowHeight="17" x14ac:dyDescent="0"/>
  <cols>
    <col min="1" max="1" width="4.5" style="195" customWidth="1"/>
    <col min="2" max="2" width="5.33203125" style="93" bestFit="1" customWidth="1"/>
    <col min="3" max="3" width="23.6640625" style="93" customWidth="1"/>
    <col min="4" max="4" width="8.1640625" style="196" bestFit="1" customWidth="1"/>
    <col min="5" max="5" width="15.83203125" style="196" bestFit="1" customWidth="1"/>
    <col min="6" max="7" width="10.33203125" style="196" bestFit="1" customWidth="1"/>
    <col min="8" max="8" width="9.1640625" style="196" bestFit="1" customWidth="1"/>
    <col min="9" max="16384" width="10.83203125" style="93"/>
  </cols>
  <sheetData>
    <row r="1" spans="1:8">
      <c r="B1" s="206" t="s">
        <v>140</v>
      </c>
      <c r="C1" s="206"/>
      <c r="D1" s="206"/>
    </row>
    <row r="2" spans="1:8">
      <c r="B2" s="180"/>
      <c r="C2" s="180"/>
      <c r="D2" s="25"/>
      <c r="E2" s="25"/>
      <c r="F2" s="181">
        <v>42553</v>
      </c>
      <c r="G2" s="181">
        <v>42554</v>
      </c>
      <c r="H2" s="25" t="s">
        <v>136</v>
      </c>
    </row>
    <row r="3" spans="1:8" ht="51">
      <c r="A3" s="195">
        <v>1</v>
      </c>
      <c r="B3" s="25">
        <v>4</v>
      </c>
      <c r="C3" s="197" t="s">
        <v>28</v>
      </c>
      <c r="D3" s="198" t="s">
        <v>4</v>
      </c>
      <c r="E3" s="198"/>
      <c r="F3" s="199">
        <v>9.3749999999998349E-4</v>
      </c>
      <c r="G3" s="199">
        <v>4.5138888888888729E-3</v>
      </c>
      <c r="H3" s="199">
        <f t="shared" ref="H3:H8" si="0">F3+G3</f>
        <v>5.4513888888888563E-3</v>
      </c>
    </row>
    <row r="4" spans="1:8" ht="34">
      <c r="A4" s="195">
        <v>2</v>
      </c>
      <c r="B4" s="25">
        <v>3</v>
      </c>
      <c r="C4" s="200" t="s">
        <v>51</v>
      </c>
      <c r="D4" s="198" t="s">
        <v>4</v>
      </c>
      <c r="E4" s="198"/>
      <c r="F4" s="199">
        <v>1.1342592592591023E-3</v>
      </c>
      <c r="G4" s="199">
        <v>1.1724537037036969E-2</v>
      </c>
      <c r="H4" s="199">
        <f t="shared" si="0"/>
        <v>1.2858796296296071E-2</v>
      </c>
    </row>
    <row r="5" spans="1:8" ht="34">
      <c r="A5" s="195">
        <v>3</v>
      </c>
      <c r="B5" s="25">
        <v>5</v>
      </c>
      <c r="C5" s="197" t="s">
        <v>50</v>
      </c>
      <c r="D5" s="198" t="s">
        <v>4</v>
      </c>
      <c r="E5" s="198"/>
      <c r="F5" s="199">
        <v>6.1342592592592733E-3</v>
      </c>
      <c r="G5" s="199">
        <v>2.3958333333333293E-2</v>
      </c>
      <c r="H5" s="199">
        <f t="shared" si="0"/>
        <v>3.0092592592592567E-2</v>
      </c>
    </row>
    <row r="6" spans="1:8" ht="34">
      <c r="A6" s="195">
        <v>4</v>
      </c>
      <c r="B6" s="25">
        <v>7</v>
      </c>
      <c r="C6" s="200" t="s">
        <v>26</v>
      </c>
      <c r="D6" s="198" t="s">
        <v>4</v>
      </c>
      <c r="E6" s="198"/>
      <c r="F6" s="199">
        <v>7.840277777777778E-2</v>
      </c>
      <c r="G6" s="199">
        <v>3.4560185185185215E-2</v>
      </c>
      <c r="H6" s="199">
        <f t="shared" si="0"/>
        <v>0.11296296296296299</v>
      </c>
    </row>
    <row r="7" spans="1:8" ht="34">
      <c r="A7" s="195">
        <v>5</v>
      </c>
      <c r="B7" s="101">
        <v>69</v>
      </c>
      <c r="C7" s="200" t="s">
        <v>49</v>
      </c>
      <c r="D7" s="198" t="s">
        <v>4</v>
      </c>
      <c r="E7" s="198"/>
      <c r="F7" s="201">
        <v>0.10645833333333334</v>
      </c>
      <c r="G7" s="199">
        <v>1.2905092592592461E-2</v>
      </c>
      <c r="H7" s="199">
        <f t="shared" si="0"/>
        <v>0.1193634259259258</v>
      </c>
    </row>
    <row r="8" spans="1:8" ht="34">
      <c r="A8" s="195">
        <v>6</v>
      </c>
      <c r="B8" s="101">
        <v>8</v>
      </c>
      <c r="C8" s="200" t="s">
        <v>35</v>
      </c>
      <c r="D8" s="198" t="s">
        <v>4</v>
      </c>
      <c r="E8" s="198"/>
      <c r="F8" s="199">
        <v>4.3287037037037235E-3</v>
      </c>
      <c r="G8" s="199">
        <v>0.17708333333333334</v>
      </c>
      <c r="H8" s="199">
        <f t="shared" si="0"/>
        <v>0.18141203703703707</v>
      </c>
    </row>
    <row r="10" spans="1:8" s="203" customFormat="1">
      <c r="A10" s="202"/>
      <c r="D10" s="191"/>
      <c r="E10" s="204"/>
      <c r="F10" s="191"/>
      <c r="G10" s="191"/>
      <c r="H10" s="191"/>
    </row>
    <row r="11" spans="1:8" s="203" customFormat="1">
      <c r="A11" s="202"/>
      <c r="B11" s="189"/>
      <c r="C11" s="190"/>
      <c r="D11" s="191"/>
      <c r="E11" s="191"/>
      <c r="F11" s="192"/>
      <c r="G11" s="192"/>
      <c r="H11" s="193"/>
    </row>
    <row r="12" spans="1:8" s="203" customFormat="1">
      <c r="A12" s="202"/>
      <c r="B12" s="189" t="s">
        <v>137</v>
      </c>
      <c r="C12" s="190"/>
      <c r="D12" s="191"/>
      <c r="E12" s="191"/>
      <c r="F12" s="192"/>
      <c r="G12" s="192"/>
      <c r="H12" s="193"/>
    </row>
    <row r="13" spans="1:8" s="203" customFormat="1">
      <c r="A13" s="202">
        <v>1</v>
      </c>
      <c r="B13" s="187">
        <v>96</v>
      </c>
      <c r="C13" s="183" t="s">
        <v>25</v>
      </c>
      <c r="D13" s="184" t="s">
        <v>11</v>
      </c>
      <c r="E13" s="184" t="s">
        <v>13</v>
      </c>
      <c r="F13" s="188">
        <v>0.11733796296296295</v>
      </c>
      <c r="G13" s="188">
        <v>9.8043981481481468E-2</v>
      </c>
      <c r="H13" s="186">
        <f t="shared" ref="H13:H26" si="1">G13+F13</f>
        <v>0.21538194444444442</v>
      </c>
    </row>
    <row r="14" spans="1:8" s="203" customFormat="1" ht="34">
      <c r="A14" s="202">
        <v>2</v>
      </c>
      <c r="B14" s="187">
        <v>66</v>
      </c>
      <c r="C14" s="183" t="s">
        <v>33</v>
      </c>
      <c r="D14" s="184" t="s">
        <v>11</v>
      </c>
      <c r="E14" s="184" t="s">
        <v>32</v>
      </c>
      <c r="F14" s="188">
        <v>0.12262731481481501</v>
      </c>
      <c r="G14" s="188">
        <v>9.6400462962963007E-2</v>
      </c>
      <c r="H14" s="186">
        <f>G14+F14</f>
        <v>0.21902777777777802</v>
      </c>
    </row>
    <row r="15" spans="1:8" s="203" customFormat="1" ht="34">
      <c r="A15" s="202">
        <v>3</v>
      </c>
      <c r="B15" s="187">
        <v>78</v>
      </c>
      <c r="C15" s="183" t="s">
        <v>40</v>
      </c>
      <c r="D15" s="184" t="s">
        <v>1</v>
      </c>
      <c r="E15" s="184"/>
      <c r="F15" s="188">
        <v>0.1250347222222222</v>
      </c>
      <c r="G15" s="188">
        <v>9.5833333333333326E-2</v>
      </c>
      <c r="H15" s="186">
        <f>G15+F15</f>
        <v>0.22086805555555553</v>
      </c>
    </row>
    <row r="16" spans="1:8" s="203" customFormat="1" ht="34">
      <c r="A16" s="202">
        <v>4</v>
      </c>
      <c r="B16" s="187">
        <v>93</v>
      </c>
      <c r="C16" s="183" t="s">
        <v>48</v>
      </c>
      <c r="D16" s="184" t="s">
        <v>11</v>
      </c>
      <c r="E16" s="184" t="s">
        <v>32</v>
      </c>
      <c r="F16" s="188">
        <v>0.12349537037037037</v>
      </c>
      <c r="G16" s="188">
        <v>0.10303240740740738</v>
      </c>
      <c r="H16" s="186">
        <f>G16+F16</f>
        <v>0.22652777777777774</v>
      </c>
    </row>
    <row r="17" spans="1:8" s="203" customFormat="1">
      <c r="A17" s="202">
        <v>5</v>
      </c>
      <c r="B17" s="187">
        <v>9</v>
      </c>
      <c r="C17" s="183" t="s">
        <v>30</v>
      </c>
      <c r="D17" s="184" t="s">
        <v>11</v>
      </c>
      <c r="E17" s="184" t="s">
        <v>13</v>
      </c>
      <c r="F17" s="188">
        <v>0.12306712962962979</v>
      </c>
      <c r="G17" s="188">
        <v>0.11126157407407417</v>
      </c>
      <c r="H17" s="186">
        <f>G17+F17</f>
        <v>0.23432870370370396</v>
      </c>
    </row>
    <row r="18" spans="1:8" s="203" customFormat="1">
      <c r="A18" s="202">
        <v>6</v>
      </c>
      <c r="B18" s="187">
        <v>92</v>
      </c>
      <c r="C18" s="183" t="s">
        <v>22</v>
      </c>
      <c r="D18" s="184" t="s">
        <v>11</v>
      </c>
      <c r="E18" s="184" t="s">
        <v>13</v>
      </c>
      <c r="F18" s="188">
        <v>0.13537037037037053</v>
      </c>
      <c r="G18" s="188">
        <v>0.10023148148148148</v>
      </c>
      <c r="H18" s="186">
        <f>G18+F18</f>
        <v>0.23560185185185201</v>
      </c>
    </row>
    <row r="19" spans="1:8" s="203" customFormat="1">
      <c r="A19" s="202">
        <v>7</v>
      </c>
      <c r="B19" s="187">
        <v>6</v>
      </c>
      <c r="C19" s="183" t="s">
        <v>38</v>
      </c>
      <c r="D19" s="184" t="s">
        <v>2</v>
      </c>
      <c r="E19" s="184"/>
      <c r="F19" s="188">
        <v>0.14630787037037041</v>
      </c>
      <c r="G19" s="188">
        <v>8.9456018518518532E-2</v>
      </c>
      <c r="H19" s="186">
        <f t="shared" si="1"/>
        <v>0.23576388888888894</v>
      </c>
    </row>
    <row r="20" spans="1:8" s="203" customFormat="1">
      <c r="A20" s="202">
        <v>8</v>
      </c>
      <c r="B20" s="187">
        <v>18</v>
      </c>
      <c r="C20" s="183" t="s">
        <v>45</v>
      </c>
      <c r="D20" s="184" t="s">
        <v>2</v>
      </c>
      <c r="E20" s="184"/>
      <c r="F20" s="188">
        <v>0.13181712962962955</v>
      </c>
      <c r="G20" s="188">
        <v>0.10582175925925918</v>
      </c>
      <c r="H20" s="186">
        <f t="shared" si="1"/>
        <v>0.23763888888888873</v>
      </c>
    </row>
    <row r="21" spans="1:8" s="203" customFormat="1" ht="51">
      <c r="A21" s="202">
        <v>9</v>
      </c>
      <c r="B21" s="187">
        <v>33</v>
      </c>
      <c r="C21" s="183" t="s">
        <v>41</v>
      </c>
      <c r="D21" s="184" t="s">
        <v>1</v>
      </c>
      <c r="E21" s="184"/>
      <c r="F21" s="188">
        <v>0.12107638888888891</v>
      </c>
      <c r="G21" s="188">
        <v>0.12275462962962962</v>
      </c>
      <c r="H21" s="186">
        <f t="shared" si="1"/>
        <v>0.24383101851851852</v>
      </c>
    </row>
    <row r="22" spans="1:8" s="203" customFormat="1">
      <c r="A22" s="202">
        <v>10</v>
      </c>
      <c r="B22" s="187">
        <v>111</v>
      </c>
      <c r="C22" s="183" t="s">
        <v>27</v>
      </c>
      <c r="D22" s="184" t="s">
        <v>2</v>
      </c>
      <c r="E22" s="184"/>
      <c r="F22" s="188">
        <v>0.15046296296296302</v>
      </c>
      <c r="G22" s="188">
        <v>0.10552083333333334</v>
      </c>
      <c r="H22" s="186">
        <f t="shared" si="1"/>
        <v>0.25598379629629636</v>
      </c>
    </row>
    <row r="23" spans="1:8" s="203" customFormat="1">
      <c r="A23" s="202">
        <v>11</v>
      </c>
      <c r="B23" s="187">
        <v>11</v>
      </c>
      <c r="C23" s="183" t="s">
        <v>43</v>
      </c>
      <c r="D23" s="184" t="s">
        <v>2</v>
      </c>
      <c r="E23" s="184"/>
      <c r="F23" s="188">
        <v>0.17702546296296295</v>
      </c>
      <c r="G23" s="188">
        <v>0.10078703703703712</v>
      </c>
      <c r="H23" s="186">
        <f t="shared" si="1"/>
        <v>0.27781250000000007</v>
      </c>
    </row>
    <row r="24" spans="1:8" s="203" customFormat="1">
      <c r="A24" s="202">
        <v>12</v>
      </c>
      <c r="B24" s="187">
        <v>22</v>
      </c>
      <c r="C24" s="183" t="s">
        <v>15</v>
      </c>
      <c r="D24" s="184" t="s">
        <v>11</v>
      </c>
      <c r="E24" s="184" t="s">
        <v>32</v>
      </c>
      <c r="F24" s="188">
        <v>0.13034722222222228</v>
      </c>
      <c r="G24" s="188">
        <v>0.14831018518518524</v>
      </c>
      <c r="H24" s="186">
        <f t="shared" si="1"/>
        <v>0.27865740740740752</v>
      </c>
    </row>
    <row r="25" spans="1:8" s="203" customFormat="1">
      <c r="A25" s="202">
        <v>13</v>
      </c>
      <c r="B25" s="187">
        <v>10</v>
      </c>
      <c r="C25" s="183" t="s">
        <v>24</v>
      </c>
      <c r="D25" s="184" t="s">
        <v>11</v>
      </c>
      <c r="E25" s="184" t="s">
        <v>13</v>
      </c>
      <c r="F25" s="188">
        <v>0.16643518518518521</v>
      </c>
      <c r="G25" s="188">
        <v>0.13811342592592585</v>
      </c>
      <c r="H25" s="186">
        <f t="shared" si="1"/>
        <v>0.30454861111111109</v>
      </c>
    </row>
    <row r="26" spans="1:8" s="203" customFormat="1">
      <c r="A26" s="202">
        <v>14</v>
      </c>
      <c r="B26" s="187">
        <v>28</v>
      </c>
      <c r="C26" s="183" t="s">
        <v>20</v>
      </c>
      <c r="D26" s="184" t="s">
        <v>11</v>
      </c>
      <c r="E26" s="184" t="s">
        <v>19</v>
      </c>
      <c r="F26" s="188">
        <v>9.7766203703703675E-2</v>
      </c>
      <c r="G26" s="188">
        <v>0.11282407407407413</v>
      </c>
      <c r="H26" s="186">
        <f t="shared" si="1"/>
        <v>0.21059027777777781</v>
      </c>
    </row>
    <row r="27" spans="1:8" s="203" customFormat="1">
      <c r="A27" s="202">
        <v>15</v>
      </c>
      <c r="B27" s="187">
        <v>7</v>
      </c>
      <c r="C27" s="183" t="s">
        <v>21</v>
      </c>
      <c r="D27" s="184" t="s">
        <v>11</v>
      </c>
      <c r="E27" s="184" t="s">
        <v>19</v>
      </c>
      <c r="F27" s="188">
        <v>0.10271990740740726</v>
      </c>
      <c r="G27" s="188">
        <v>0.14032407407407416</v>
      </c>
      <c r="H27" s="186">
        <v>0.24304398148148143</v>
      </c>
    </row>
    <row r="28" spans="1:8" s="203" customFormat="1">
      <c r="A28" s="202"/>
      <c r="B28" s="189"/>
      <c r="C28" s="190"/>
      <c r="D28" s="191"/>
      <c r="E28" s="191"/>
      <c r="F28" s="192"/>
      <c r="G28" s="192"/>
      <c r="H28" s="193"/>
    </row>
    <row r="29" spans="1:8" s="203" customFormat="1">
      <c r="A29" s="202"/>
      <c r="B29" s="189"/>
      <c r="C29" s="190"/>
      <c r="D29" s="191"/>
      <c r="E29" s="191"/>
      <c r="F29" s="192"/>
      <c r="G29" s="192"/>
      <c r="H29" s="193"/>
    </row>
    <row r="30" spans="1:8" s="203" customFormat="1">
      <c r="A30" s="202"/>
      <c r="B30" s="189"/>
      <c r="C30" s="190"/>
      <c r="D30" s="191"/>
      <c r="E30" s="191"/>
      <c r="F30" s="192"/>
      <c r="G30" s="192"/>
      <c r="H30" s="193"/>
    </row>
    <row r="31" spans="1:8" s="203" customFormat="1">
      <c r="A31" s="202"/>
      <c r="D31" s="191"/>
      <c r="E31" s="191"/>
      <c r="F31" s="194"/>
      <c r="G31" s="194"/>
      <c r="H31" s="193"/>
    </row>
    <row r="32" spans="1:8" s="203" customFormat="1">
      <c r="A32" s="205"/>
      <c r="B32" s="187" t="s">
        <v>139</v>
      </c>
      <c r="C32" s="182"/>
      <c r="D32" s="184"/>
      <c r="E32" s="77"/>
      <c r="F32" s="185"/>
      <c r="G32" s="185"/>
      <c r="H32" s="186"/>
    </row>
    <row r="33" spans="1:8" s="203" customFormat="1">
      <c r="A33" s="205">
        <v>1</v>
      </c>
      <c r="B33" s="187">
        <v>96</v>
      </c>
      <c r="C33" s="183" t="s">
        <v>25</v>
      </c>
      <c r="D33" s="184" t="s">
        <v>11</v>
      </c>
      <c r="E33" s="184" t="s">
        <v>13</v>
      </c>
      <c r="F33" s="188">
        <v>0.11733796296296295</v>
      </c>
      <c r="G33" s="188">
        <v>9.8043981481481468E-2</v>
      </c>
      <c r="H33" s="188">
        <v>0.21538194444444442</v>
      </c>
    </row>
    <row r="34" spans="1:8" s="203" customFormat="1">
      <c r="A34" s="205">
        <v>5</v>
      </c>
      <c r="B34" s="187">
        <v>9</v>
      </c>
      <c r="C34" s="183" t="s">
        <v>30</v>
      </c>
      <c r="D34" s="184" t="s">
        <v>11</v>
      </c>
      <c r="E34" s="184" t="s">
        <v>13</v>
      </c>
      <c r="F34" s="188">
        <v>0.12306712962962979</v>
      </c>
      <c r="G34" s="188">
        <v>0.11126157407407417</v>
      </c>
      <c r="H34" s="188">
        <v>0.23432870370370396</v>
      </c>
    </row>
    <row r="35" spans="1:8" s="203" customFormat="1">
      <c r="A35" s="205">
        <v>6</v>
      </c>
      <c r="B35" s="187">
        <v>92</v>
      </c>
      <c r="C35" s="183" t="s">
        <v>22</v>
      </c>
      <c r="D35" s="184" t="s">
        <v>11</v>
      </c>
      <c r="E35" s="184" t="s">
        <v>13</v>
      </c>
      <c r="F35" s="188">
        <v>0.13537037037037053</v>
      </c>
      <c r="G35" s="188">
        <v>0.10023148148148148</v>
      </c>
      <c r="H35" s="188">
        <v>0.23560185185185201</v>
      </c>
    </row>
    <row r="36" spans="1:8" s="203" customFormat="1">
      <c r="A36" s="205">
        <v>13</v>
      </c>
      <c r="B36" s="187">
        <v>10</v>
      </c>
      <c r="C36" s="182" t="s">
        <v>24</v>
      </c>
      <c r="D36" s="184" t="s">
        <v>11</v>
      </c>
      <c r="E36" s="184" t="s">
        <v>13</v>
      </c>
      <c r="F36" s="188">
        <v>0.16643518518518521</v>
      </c>
      <c r="G36" s="188">
        <v>0.13811342592592585</v>
      </c>
      <c r="H36" s="188">
        <v>0.30454861111111109</v>
      </c>
    </row>
    <row r="37" spans="1:8" s="203" customFormat="1">
      <c r="A37" s="205"/>
      <c r="B37" s="187"/>
      <c r="C37" s="183"/>
      <c r="D37" s="184"/>
      <c r="E37" s="184"/>
      <c r="F37" s="188"/>
      <c r="G37" s="188"/>
      <c r="H37" s="188"/>
    </row>
    <row r="38" spans="1:8" s="203" customFormat="1" ht="34">
      <c r="A38" s="205">
        <v>2</v>
      </c>
      <c r="B38" s="187">
        <v>66</v>
      </c>
      <c r="C38" s="183" t="s">
        <v>33</v>
      </c>
      <c r="D38" s="184" t="s">
        <v>11</v>
      </c>
      <c r="E38" s="184" t="s">
        <v>32</v>
      </c>
      <c r="F38" s="188">
        <v>0.12262731481481501</v>
      </c>
      <c r="G38" s="188">
        <v>9.6400462962963007E-2</v>
      </c>
      <c r="H38" s="188">
        <v>0.21902777777777802</v>
      </c>
    </row>
    <row r="39" spans="1:8" s="203" customFormat="1" ht="34">
      <c r="A39" s="205">
        <v>4</v>
      </c>
      <c r="B39" s="187">
        <v>93</v>
      </c>
      <c r="C39" s="183" t="s">
        <v>48</v>
      </c>
      <c r="D39" s="184" t="s">
        <v>11</v>
      </c>
      <c r="E39" s="184" t="s">
        <v>32</v>
      </c>
      <c r="F39" s="188">
        <v>0.12349537037037037</v>
      </c>
      <c r="G39" s="188">
        <v>0.10303240740740738</v>
      </c>
      <c r="H39" s="188">
        <v>0.22652777777777774</v>
      </c>
    </row>
    <row r="40" spans="1:8" s="203" customFormat="1">
      <c r="A40" s="205">
        <v>12</v>
      </c>
      <c r="B40" s="187">
        <v>22</v>
      </c>
      <c r="C40" s="182" t="s">
        <v>15</v>
      </c>
      <c r="D40" s="184" t="s">
        <v>11</v>
      </c>
      <c r="E40" s="184" t="s">
        <v>32</v>
      </c>
      <c r="F40" s="188">
        <v>0.13034722222222228</v>
      </c>
      <c r="G40" s="188">
        <v>0.14831018518518524</v>
      </c>
      <c r="H40" s="188">
        <v>0.27865740740740752</v>
      </c>
    </row>
    <row r="41" spans="1:8" s="203" customFormat="1">
      <c r="A41" s="205"/>
      <c r="B41" s="187"/>
      <c r="C41" s="183"/>
      <c r="D41" s="184"/>
      <c r="E41" s="184"/>
      <c r="F41" s="188"/>
      <c r="G41" s="188"/>
      <c r="H41" s="188"/>
    </row>
    <row r="42" spans="1:8" s="203" customFormat="1" ht="34">
      <c r="A42" s="205">
        <v>3</v>
      </c>
      <c r="B42" s="187">
        <v>78</v>
      </c>
      <c r="C42" s="183" t="s">
        <v>40</v>
      </c>
      <c r="D42" s="184" t="s">
        <v>1</v>
      </c>
      <c r="E42" s="184" t="s">
        <v>32</v>
      </c>
      <c r="F42" s="188">
        <v>0.1250347222222222</v>
      </c>
      <c r="G42" s="188">
        <v>9.5833333333333326E-2</v>
      </c>
      <c r="H42" s="188">
        <v>0.22086805555555553</v>
      </c>
    </row>
    <row r="43" spans="1:8" s="203" customFormat="1" ht="51">
      <c r="A43" s="205">
        <v>9</v>
      </c>
      <c r="B43" s="187">
        <v>33</v>
      </c>
      <c r="C43" s="183" t="s">
        <v>41</v>
      </c>
      <c r="D43" s="184" t="s">
        <v>1</v>
      </c>
      <c r="E43" s="184" t="s">
        <v>32</v>
      </c>
      <c r="F43" s="188">
        <v>0.12107638888888891</v>
      </c>
      <c r="G43" s="188">
        <v>0.12275462962962962</v>
      </c>
      <c r="H43" s="188">
        <v>0.24383101851851852</v>
      </c>
    </row>
    <row r="44" spans="1:8" s="203" customFormat="1">
      <c r="A44" s="205"/>
      <c r="B44" s="187"/>
      <c r="C44" s="183"/>
      <c r="D44" s="184"/>
      <c r="E44" s="184"/>
      <c r="F44" s="188"/>
      <c r="G44" s="188"/>
      <c r="H44" s="188"/>
    </row>
    <row r="45" spans="1:8" s="203" customFormat="1">
      <c r="A45" s="205"/>
      <c r="B45" s="187"/>
      <c r="C45" s="183"/>
      <c r="D45" s="184"/>
      <c r="E45" s="184"/>
      <c r="F45" s="188"/>
      <c r="G45" s="188"/>
      <c r="H45" s="188"/>
    </row>
    <row r="46" spans="1:8" s="203" customFormat="1">
      <c r="A46" s="205">
        <v>7</v>
      </c>
      <c r="B46" s="187">
        <v>6</v>
      </c>
      <c r="C46" s="183" t="s">
        <v>38</v>
      </c>
      <c r="D46" s="184" t="s">
        <v>2</v>
      </c>
      <c r="E46" s="184" t="s">
        <v>32</v>
      </c>
      <c r="F46" s="188">
        <v>0.14630787037037041</v>
      </c>
      <c r="G46" s="188">
        <v>8.9456018518518532E-2</v>
      </c>
      <c r="H46" s="188">
        <v>0.23576388888888894</v>
      </c>
    </row>
    <row r="47" spans="1:8" s="203" customFormat="1">
      <c r="A47" s="205">
        <v>8</v>
      </c>
      <c r="B47" s="187">
        <v>18</v>
      </c>
      <c r="C47" s="182" t="s">
        <v>45</v>
      </c>
      <c r="D47" s="184" t="s">
        <v>2</v>
      </c>
      <c r="E47" s="184" t="s">
        <v>32</v>
      </c>
      <c r="F47" s="188">
        <v>0.13181712962962955</v>
      </c>
      <c r="G47" s="188">
        <v>0.10582175925925918</v>
      </c>
      <c r="H47" s="188">
        <v>0.23763888888888873</v>
      </c>
    </row>
    <row r="48" spans="1:8" s="203" customFormat="1">
      <c r="A48" s="205">
        <v>10</v>
      </c>
      <c r="B48" s="187">
        <v>111</v>
      </c>
      <c r="C48" s="182" t="s">
        <v>27</v>
      </c>
      <c r="D48" s="184" t="s">
        <v>2</v>
      </c>
      <c r="E48" s="184" t="s">
        <v>32</v>
      </c>
      <c r="F48" s="188">
        <v>0.15046296296296302</v>
      </c>
      <c r="G48" s="188">
        <v>0.10552083333333334</v>
      </c>
      <c r="H48" s="188">
        <v>0.25598379629629636</v>
      </c>
    </row>
    <row r="49" spans="1:8" s="203" customFormat="1">
      <c r="A49" s="205">
        <v>11</v>
      </c>
      <c r="B49" s="187">
        <v>11</v>
      </c>
      <c r="C49" s="182" t="s">
        <v>43</v>
      </c>
      <c r="D49" s="184" t="s">
        <v>2</v>
      </c>
      <c r="E49" s="184" t="s">
        <v>32</v>
      </c>
      <c r="F49" s="188">
        <v>0.17702546296296295</v>
      </c>
      <c r="G49" s="188">
        <v>0.10078703703703712</v>
      </c>
      <c r="H49" s="188">
        <v>0.27781250000000007</v>
      </c>
    </row>
    <row r="50" spans="1:8" s="203" customFormat="1">
      <c r="A50" s="205"/>
      <c r="B50" s="187"/>
      <c r="C50" s="182"/>
      <c r="D50" s="184"/>
      <c r="E50" s="184"/>
      <c r="F50" s="188"/>
      <c r="G50" s="188"/>
      <c r="H50" s="188"/>
    </row>
    <row r="51" spans="1:8" s="203" customFormat="1">
      <c r="A51" s="205"/>
      <c r="B51" s="187"/>
      <c r="C51" s="182"/>
      <c r="D51" s="184"/>
      <c r="E51" s="184"/>
      <c r="F51" s="188"/>
      <c r="G51" s="188"/>
      <c r="H51" s="188"/>
    </row>
    <row r="52" spans="1:8" s="203" customFormat="1">
      <c r="A52" s="205">
        <v>14</v>
      </c>
      <c r="B52" s="187">
        <v>28</v>
      </c>
      <c r="C52" s="182" t="s">
        <v>20</v>
      </c>
      <c r="D52" s="184" t="s">
        <v>11</v>
      </c>
      <c r="E52" s="184" t="s">
        <v>19</v>
      </c>
      <c r="F52" s="188">
        <v>9.7766203703703675E-2</v>
      </c>
      <c r="G52" s="188">
        <v>0.11282407407407413</v>
      </c>
      <c r="H52" s="188">
        <v>0.21059027777777781</v>
      </c>
    </row>
    <row r="53" spans="1:8" s="203" customFormat="1">
      <c r="A53" s="205">
        <v>15</v>
      </c>
      <c r="B53" s="187">
        <v>7</v>
      </c>
      <c r="C53" s="182" t="s">
        <v>21</v>
      </c>
      <c r="D53" s="184" t="s">
        <v>11</v>
      </c>
      <c r="E53" s="184" t="s">
        <v>19</v>
      </c>
      <c r="F53" s="188">
        <v>0.10271990740740726</v>
      </c>
      <c r="G53" s="188">
        <v>0.14032407407407416</v>
      </c>
      <c r="H53" s="188">
        <v>0.24304398148148143</v>
      </c>
    </row>
    <row r="54" spans="1:8" s="203" customFormat="1">
      <c r="A54" s="202"/>
      <c r="D54" s="191"/>
      <c r="E54" s="191"/>
      <c r="F54" s="191"/>
      <c r="G54" s="191"/>
      <c r="H54" s="191"/>
    </row>
    <row r="55" spans="1:8" s="203" customFormat="1">
      <c r="A55" s="202"/>
      <c r="D55" s="191"/>
      <c r="E55" s="191"/>
      <c r="F55" s="191"/>
      <c r="G55" s="191"/>
      <c r="H55" s="191"/>
    </row>
    <row r="56" spans="1:8" s="203" customFormat="1">
      <c r="A56" s="202"/>
      <c r="D56" s="191"/>
      <c r="E56" s="191"/>
      <c r="F56" s="191"/>
      <c r="G56" s="191"/>
      <c r="H56" s="191"/>
    </row>
    <row r="57" spans="1:8" s="203" customFormat="1">
      <c r="A57" s="202"/>
      <c r="B57" s="189" t="s">
        <v>141</v>
      </c>
      <c r="D57" s="191"/>
      <c r="E57" s="191"/>
      <c r="F57" s="191"/>
      <c r="G57" s="191"/>
      <c r="H57" s="191"/>
    </row>
    <row r="58" spans="1:8" s="203" customFormat="1" ht="34">
      <c r="A58" s="202"/>
      <c r="B58" s="182">
        <v>252</v>
      </c>
      <c r="C58" s="183" t="s">
        <v>44</v>
      </c>
      <c r="D58" s="184" t="s">
        <v>1</v>
      </c>
      <c r="E58" s="184"/>
      <c r="F58" s="185" t="s">
        <v>83</v>
      </c>
      <c r="G58" s="185"/>
      <c r="H58" s="186" t="s">
        <v>82</v>
      </c>
    </row>
    <row r="59" spans="1:8" s="203" customFormat="1" ht="34">
      <c r="A59" s="202"/>
      <c r="B59" s="187">
        <v>14</v>
      </c>
      <c r="C59" s="183" t="s">
        <v>23</v>
      </c>
      <c r="D59" s="184" t="s">
        <v>11</v>
      </c>
      <c r="E59" s="184" t="s">
        <v>13</v>
      </c>
      <c r="F59" s="188">
        <v>0.15894675925925902</v>
      </c>
      <c r="G59" s="186" t="s">
        <v>83</v>
      </c>
      <c r="H59" s="186" t="s">
        <v>82</v>
      </c>
    </row>
    <row r="60" spans="1:8" s="203" customFormat="1">
      <c r="A60" s="202"/>
      <c r="B60" s="187">
        <v>99</v>
      </c>
      <c r="C60" s="183" t="s">
        <v>52</v>
      </c>
      <c r="D60" s="184" t="s">
        <v>11</v>
      </c>
      <c r="E60" s="184" t="s">
        <v>13</v>
      </c>
      <c r="F60" s="188">
        <v>0.18166666666666645</v>
      </c>
      <c r="G60" s="186" t="s">
        <v>83</v>
      </c>
      <c r="H60" s="186" t="s">
        <v>82</v>
      </c>
    </row>
    <row r="61" spans="1:8" s="203" customFormat="1">
      <c r="A61" s="202"/>
      <c r="D61" s="191"/>
      <c r="E61" s="191"/>
      <c r="F61" s="191"/>
      <c r="G61" s="191"/>
      <c r="H61" s="191"/>
    </row>
    <row r="62" spans="1:8" s="203" customFormat="1">
      <c r="A62" s="202"/>
      <c r="D62" s="191"/>
      <c r="E62" s="191"/>
      <c r="F62" s="191"/>
      <c r="G62" s="191"/>
      <c r="H62" s="191"/>
    </row>
    <row r="63" spans="1:8" s="203" customFormat="1">
      <c r="A63" s="202"/>
      <c r="D63" s="191"/>
      <c r="E63" s="191"/>
      <c r="F63" s="191"/>
      <c r="G63" s="191"/>
      <c r="H63" s="191"/>
    </row>
    <row r="64" spans="1:8" s="203" customFormat="1">
      <c r="A64" s="202"/>
      <c r="D64" s="191"/>
      <c r="E64" s="191"/>
      <c r="F64" s="191"/>
      <c r="G64" s="191"/>
      <c r="H64" s="191"/>
    </row>
    <row r="65" spans="1:8" s="203" customFormat="1">
      <c r="A65" s="202"/>
      <c r="D65" s="191"/>
      <c r="E65" s="191"/>
      <c r="F65" s="191"/>
      <c r="G65" s="191"/>
      <c r="H65" s="191"/>
    </row>
    <row r="66" spans="1:8" s="203" customFormat="1">
      <c r="A66" s="202"/>
      <c r="D66" s="191"/>
      <c r="E66" s="191"/>
      <c r="F66" s="191"/>
      <c r="G66" s="191"/>
      <c r="H66" s="191"/>
    </row>
    <row r="67" spans="1:8" s="203" customFormat="1">
      <c r="A67" s="202"/>
      <c r="D67" s="191"/>
      <c r="E67" s="191"/>
      <c r="F67" s="191"/>
      <c r="G67" s="191"/>
      <c r="H67" s="191"/>
    </row>
  </sheetData>
  <sortState ref="A3:H9">
    <sortCondition ref="A3"/>
  </sortState>
  <mergeCells count="1">
    <mergeCell ref="B1:D1"/>
  </mergeCells>
  <phoneticPr fontId="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Лист1</vt:lpstr>
      <vt:lpstr>Результаты</vt:lpstr>
      <vt:lpstr>Рез-ты рейды</vt:lpstr>
      <vt:lpstr>кв</vt:lpstr>
      <vt:lpstr>старт кв</vt:lpstr>
      <vt:lpstr>стартовка на су4</vt:lpstr>
      <vt:lpstr>СУ4</vt:lpstr>
      <vt:lpstr>Рейд С4</vt:lpstr>
      <vt:lpstr>ИТОГИ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2016-07-03T14:45:40Z</cp:lastPrinted>
  <dcterms:created xsi:type="dcterms:W3CDTF">2006-09-16T00:00:00Z</dcterms:created>
  <dcterms:modified xsi:type="dcterms:W3CDTF">2016-08-09T20:10:37Z</dcterms:modified>
</cp:coreProperties>
</file>